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610" activeTab="0"/>
  </bookViews>
  <sheets>
    <sheet name="Hoja1" sheetId="1" r:id="rId1"/>
    <sheet name="Hoja2" sheetId="2" r:id="rId2"/>
  </sheets>
  <definedNames>
    <definedName name="_xlnm._FilterDatabase" localSheetId="0" hidden="1">'Hoja1'!$B$18:$L$852</definedName>
  </definedNames>
  <calcPr fullCalcOnLoad="1"/>
</workbook>
</file>

<file path=xl/sharedStrings.xml><?xml version="1.0" encoding="utf-8"?>
<sst xmlns="http://schemas.openxmlformats.org/spreadsheetml/2006/main" count="6721" uniqueCount="815">
  <si>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</si>
  <si>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</si>
  <si>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</si>
  <si>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</si>
  <si>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</si>
  <si>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</si>
  <si>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</si>
  <si>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</si>
  <si>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</si>
  <si>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</si>
  <si>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</si>
  <si>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</si>
  <si>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</si>
  <si>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</si>
  <si>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</si>
  <si>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</si>
  <si>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</si>
  <si>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</si>
  <si>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</si>
  <si>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</si>
  <si>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</si>
  <si>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</si>
  <si>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</si>
  <si>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</si>
  <si>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</si>
  <si>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</si>
  <si>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</si>
  <si>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EMPRESAS PUBLICAS DE CUNDINAMARCA S.A. E.S.P.</t>
  </si>
  <si>
    <t>Avenida Calle 24 No. 51 - 40  piso 11</t>
  </si>
  <si>
    <t>www.epc.com.co</t>
  </si>
  <si>
    <t>MISION: Somos una empresa dedicada a la gestión integral de proyectos, la prestación efectiva de servicios públicos, actividades complementarias y asistencia técnica, con enfoque de sostenibilidad, oportunidad, crecimiento y satisfacción de nuestros clientes y grupos de interés, que genera bienestar social, cumpliendo la normatividad vigente.
VISION: En 2020 seremos una empresa sostenible, líder tanto en la prestación de servicios públicos y actividades complementarias como en la oferta de un portafolio de servicios y gerencia de proyectos, de alta calidad, a nivel departamental con proyección nacional, generando bienestar y confianza en nuestros clientes</t>
  </si>
  <si>
    <t xml:space="preserve">El Plan Estratégico de Empresas Públicas de Cundinamarca S.A E.S.P 2016-2020, se enmarca dentro del diagnóstico consciente y objetivo del sector al interior del departamento de Cundinamarca, el cual se fundamenta en aportar estrategias que permitan atender las necesidades reales de la comunidad frente a la prestación de los servicios públicos, lo anterior en desarrollo de los pilares y principios del Plan de Desarrollo Departamental “Unidos podemos más”.mpresas Públicas de Cundinamarca S.A E.S.P con el fin de construir un diagnóstico real de los aspectos internos y externos que pueden afectar o contribuir para el logro de sus objetivos en el periodo 2016-2020, realizó un análisis del contexto internacional, nacional y local, relacionado con la prestación de los servicios públicos domiciliarios y los componentes ambientales aplicables a su gestión institucional.
El proceso de planificación de Plan Estratégico 2016-2020 de Empresas Públicas de Cundinamarca S.A. E.S.P, se desarrolló con la metodología de Gestión para Resultados en el Desarrollo del Sistema de Evaluación PRODEV (SEP), el cual es útil para diagnosticar las capacidades institucionales en el sector público y planificar e implementar la gestión para resultados. Éste sistema evalúa cinco elementos del ciclo de gestión pública que se consideran importantes: “(i) planificación orientada a resultados, (ii) presupuesto basado en resultados, (iii) gestión financiera pública (incluyendo auditoría y adquisiciones), (iv) gestión de programas y proyectos (incluyendo el sistema de inversión pública) y (v) seguimiento y evaluación de la gestión pública”. </t>
  </si>
  <si>
    <t>Freddy Gustavo Orjuela Hernández
Director de Gestión Contractual 
freddy.orjuela@epc.com.co 
gestioncontractual@epc.com.co</t>
  </si>
  <si>
    <t>PRESTACIÓN DE SERVICIOS PRESTACIÓN DE SERVICIOS PARA REALIZAR ACOMPAÑAMIENTO Y APOYO  ADMINISTRATIVO A LOS PROYECTOS QUE ADELANTA LA SUBGERENCIA DE OPERACIONES</t>
  </si>
  <si>
    <t xml:space="preserve">CONSTRUCCIÓN DE CONEXIONES INTRADOMICILIARIAS EN EL CASCO URBANO Y CENTRO POBLADO DE LOS MUNICIPIOS DEL DEPARTAMENTO DE CUNDINAMARCA </t>
  </si>
  <si>
    <t>NO</t>
  </si>
  <si>
    <t>FREDDY GUSTAVO ORJUELA HERNÁNDEZ
Director de Gestión Contractual 
freddy.orjuela@epc.com.co 
gestioncontractual@epc.com.co</t>
  </si>
  <si>
    <t>PROPIOS</t>
  </si>
  <si>
    <t>CONTRATACIÓN DIRECTA</t>
  </si>
  <si>
    <t>LICITACIÓN PÚBLICA</t>
  </si>
  <si>
    <t>11 MESES</t>
  </si>
  <si>
    <t>12 MESES</t>
  </si>
  <si>
    <t>PRESTACIÓN DE SERVICIOS ROFESIONALES PARA APOYAR A LA DIRECCIÓN DE NUEVOS NEGOCIOS DE EMPRESAS PÚBLICAS DE CUNDINAMARCA S.A. E.S.P. EN LA GERENCIA INTEGRAL DE PROYECTOS Y EN LA ESTRUCTURACIÓN COMERCIAL Y DE MERCADEO DE LAS OPORTUNIDADES DE NUEVOS NEGOCIOS DE SERVICIOS PÚBLICOS DOMICILIARIOS Y LOS PROYECTOS ESPECIALES CONEXOS A LA EMPRESA, APOYANDO PROCESO DE ALIANZAS ESTRATEGICAS</t>
  </si>
  <si>
    <t>PRESTACIÓN DE SERVICIOS PROFESIONALES PARA APOYAR LA DIRECCIÓN DE NUEVOS NEGOCIOS DE EMPRESAS PÚBLICAS DE CUNDINAMARCA S.A. E.S.P. EN LA ESTRUCTURACIÓN TÉCNICA DE LAS OPORTUNIDADES DE NUEVOS NEGOCIOS DE SERVICIOS PÚBLICOS DOMICILIARIOS, LOS PROYECTOS ESPECIALES CONEXOS A LA EMPRESA, ASÍ COMO LOS DEMÁS PROYECTOS PRIORIZADOS DE LA EMPRESA.</t>
  </si>
  <si>
    <t xml:space="preserve">PRESTACIÓN DE SERVICIOS COMO APOYO ADMINISTRATIVO PARA APOYAR LA DIRECCIÓN DE NUEVOS NEGOCIOS DE EMPRESAS PÚBLICAS DE CUNDINAMARCA S.A. E.S.P. EN LA GESTIÓN DE LAS ACTIVIDADES PROPIAS DE LA DIRECCIÓN </t>
  </si>
  <si>
    <t xml:space="preserve">ENERO </t>
  </si>
  <si>
    <t>ENERO</t>
  </si>
  <si>
    <t>AGOSTO</t>
  </si>
  <si>
    <t>6 MESES</t>
  </si>
  <si>
    <t>JULIO</t>
  </si>
  <si>
    <t>PRESTACIÓN DE SERVICIOS PROFESIONALES PARA APOYAR EL FORTALECIMIENTO INSTITUCIONAL EN LOS ASPECTOS COMERCIALES Y FINANCIEROS A LOS PRESTADORES DE SERVICIOS PÚBLICOS DOMICILIARIOS EN EL DEPARTAMENTO A CARGO DE EMPRESAS PUBLICAS DE CUNDINAMARCA S.A. ESP EN SU CALIDAD DE GESTOR DEL PLAN DEPARTAMENTAL PARA EL MANEJO EMPRESARIAL DE LOS SERVICIOS PUBLICOS DE AGUA Y SANEAMIENTO BASICO EN EL DEPARTAMENTO DE CUNDINAMARCA.</t>
  </si>
  <si>
    <t>PRESTACIÓN DE SERVICIOS PROFESIONALES PARA LA REVISION DE LA SITUACION ACTUAL DE LOS PRESTADORES EN LOS ASPECTOS FINANCIEROS Y LA ACTUALIZACION, REVISION Y ELABORACION DE LA VIABILIDAD FINANCIERA DE LOS PRESTADORES EN EL DEPARTAMENTO, DE ACUERDO AL PLAN DE ASEGURAMIENTO DE LOS SERVICIOS PUBLICOS DOMICILIARIOS A CARGO DE EMPRESAS PÚBLICAS DE CUNDINAMARCA S.A.E.S.P. EN SU CALIDAD DE GESTOR DEL PLAN DEPARTAMENTAL DE AGUAS PARA LA PROSPERIDAD</t>
  </si>
  <si>
    <t>PRESTACION DE SERVICIOS PROFESIONALES COMO APOYO EN LIDERAR EL PROCESO DE ENCUESTAS DEL PROYECTO INVENTARIO RURAL</t>
  </si>
  <si>
    <t>PRESTAR ASESORÍA JURÍDICA A EMPRESAS PÚBLICAS DE CUNDINAMARCA SA ESP, EN EL DESARROLLO DEL PLAN DE ASEGURAMIENTO DE LOS SERVICIOS Y DEL FORTALECIMIENTO INSTITUCIONAL DEL GESTOR</t>
  </si>
  <si>
    <t>PRESTACIÓN DE SERVICIOS PROFESIONALES PARA LA IMPLEMENTACIÓN DEL PLAN DE ASEGURAMIENTO PARA LA PRESTACION DE LOS SERVICIOS PUBLICOS DOCMICILIARIOS DE ACUEDUCTO, ALCANTARILLADO Y ASEO EN LA ZONA RURAL  DEL DEPARTAMENTO DE CUNDINAMARCA EN LOS PROCESOS INSTITUCIONAL Y LEGAL, ADMINSITRATIVO.COMERCIAL Y FINANCERO A CARGO DE EMPRESAS PUBLICAS DE CUNDINAMARCA S.A.E.S.P. EN SU CALIDAD DE GESTOR  DEL PLAN DEPARTAMENTAL DE AGUA -PROGRAMA PARA LA PROSPERIDAD.</t>
  </si>
  <si>
    <t>PRESTACIÓN DE SERVICIOS PROFESIONALES PARA APOYAR A EMPRESAS PÚBLICAS DE CUNDINAMARCA S.A. E.S.P., EN LA DIRECCIÓN DE ASEGURAMIENTO, MEDIANTE LA REVISIÓN DE LA SITUACIÓN ACTUAL DE ASPECTOS TÉCNICOS DE LA INFRAESTRUCTURA EXISTENTE EN AGUA POTABLE Y SANEAMIENTO BÁSICO EN LOS MUNICIPIOS DE CUNDINAMARCA; REALIZAR APOYO, ACOMPAÑAMIENTO, FORTALECIMIENTO Y ASISTENCIA TÉCNICA Y OPERATIVA A LOS PRESTADORES</t>
  </si>
  <si>
    <t>PRESTACIÓN DE SERVICIOS PROFESIONALES PARA IMPLEMENTAR EN LA ZONA RURAL DEL DEPARTAMENTO DE CUNDINAMARCA, EL PLAN DE ASEGURAMIENTO DE LA PRESTACIÓN DE LOS SERVICIOS PÚBLICOS DOMICILIARIOS DE ACUEDUCTO, ALCANTARILLADO Y ASEO EN LOS PROCESOS INSTITUCIONAL Y LEGAL, ADMINISTRATIVO, COMERCIAL Y FINANCIERO, Y EL SEGUIMIENTO AL PROGRAMA “AGUA A LA VEREDA” A CARGO DE EMPRESAS PÚBLICAS DE CUNDINAMARCA S.A.E.S.P., EN SU CALIDAD DE GESTOR DEL PLAN DEPARTAMENTAL DE AGUA - AGUA PARA LA PROSPERIDAD”</t>
  </si>
  <si>
    <t>PRESTACIÓN DE SERVICIOS PROFESIONALES PARA APOYAR EL FORTALECIMIENTO INSTITUCIONAL EN LOS ASPECTOS COMERCIALES Y FINANCIEROS A LOS PRESTADORES DE LOS SERVICIOS PÚBLICOS DOMICILIARIOS EN EL DEPARTAMENTO A CARGO DE EMPRESAS PÚBLICAS DE CUNDINAMARCA S.A. E.S.P. EN SU CALIDAD DE GESTOR DEL PLAN DEPARTAMENTAL PARA EL MANEJO EMPRESARIAL DE LOS SERVICIOS PÚBLICOS DOMICILIARIOS DE AGUA Y SANEAMIENTO BÁSICO EN EL DEPARTAMENTO DE CUNDINAMARCA PAP-PDA.</t>
  </si>
  <si>
    <t>PRESTACIÓN DE SERVICIOS PROFESIONALES PARA LA IMPLEMENTACIÓN DEL PLAN DE ASEGURAMIENTO FASE III Y 2017, PARA ADELANTAR PROCESO DE FORTALECIMIENTO INSTITUCIONAL EN LOS ASPECTOS ADMINISTRATIVOS, COMERCIALES Y FINANCIEROS A PEQUEÑOS PRESTADORES DE SEVICIOS PÚBLICOS DOMICILIARIOS URBANOS  EN EL DEPARTAMENTO, A CARGO DE EMPRESAS PÚBLICAS DE CUNDINAMARCA S.A. E.S.P. EN SU CALIDAD DE GESTOR DEL PLAN DEPARTAMENTAL PARA LA PROSPERIDAD – PAP – PDA</t>
  </si>
  <si>
    <t>PRESTACIÓN DE SERVICIOS PROFESIONALES COMO INGENIERO CIVIL PARA LA PUESTA EN MARCHA Y FUNCIONAMIENTO DE LA UNIDAD MOVIL DE DETECCION DE FUGAS IMPERCEPTIBLES EN SISTEMAS DE ACUEDUCTO  DE EMPRESAS PÚBLICAS DOMICILIARIAS S.A. E,S.P</t>
  </si>
  <si>
    <t>APOYAR A EMPRESAS PÚBLICAS DE CUNDINAMARCA S.A. E.S.P. MEDIANTE LA REVISIÓN OPERATIVA Y DE FUNCIONAMIENTO TECNICO DE PLANTAS DE TRATAMIENTO DE AGUA POTABLE Y RESIDUAL, AL IGUAL QUE LA EVALUACIÓN DE ASPECTOS TECNICOS DE LA INFRAESTRUCTURA HIDRAULICA DE ACUEDUCTO Y ALCANTARILLADO EN EL DEPARTAMENTO.</t>
  </si>
  <si>
    <t>PRESTACIÓN DE SERVICIOS PARA APOYAR LOS PROCESOS DE REPORTE DE INFORMACIÓN EN TODO LO RELACIONADO CON CARGUE AL SISTEMA ÚNICO DE INFORMACIÓN –SUI- ADMINISTRADO POR LA SUPERINTENDENCIA DE SERVICIOS PÚBLICOS, TANTO PARA LOS MUNICIPIOS COMO PARA LOS PRESTADORES DEL SECTOR DE AGUA POTABLE Y SANEAMIENTO BÁSICO EN VIRTUD DE LA ASISTENCIA TÉCNICA A LOS MUNICIPIOS EN CUMPLIMIENTO DEL PLAN DE ASEGURAMIENTO DE LA PRESTACIÓN DE LOS SERVICIOS DE ACUEDUCTO, ALCANTARILLADO Y ASEO EN EL MARCO DE LOS PAP-PDA.</t>
  </si>
  <si>
    <t xml:space="preserve">PRESTACIÓN DE SERVICIOS PROFESIONALES PARA REALIZAR LOS PROCESOS NECESARIOS QUE LE PERMITAN A LA DIRECCIÓN DE ASEGURAMIENTO IMPLEMENTAR EL PROGRAMA PEGAGOGICO ESCUELA DEL FASE III DEL AÑO 2017 A CARGO DE EMPRESAS PUBLICAS DE CUNDINAMARCA S.A.ESP. </t>
  </si>
  <si>
    <t>PRESTACIÓN DE SERVICIOS PROFESIONALES COMO APOYO EN LIDERAR EL PROCESO DE ENCUESTAS DEL PROYECTO INVENTARIO RURAL</t>
  </si>
  <si>
    <t>PRESTACIÓN DE SERVICIOS PROFESIONALES PARA APOYAR Y ASISTIR A LOS MUNICIPIOS  DEL DEPARTAMENTO EN LOS PROCESOS DE CERTIFICACION PARA LA ADMINISTRACION DE LOS RECURSOS DEL SGP, PARA EL SECTOR DE AGUA POTABLE Y SANEAMIENTO BASICO.</t>
  </si>
  <si>
    <t xml:space="preserve">APOYAR A EMPRESAS PÚBLICAS DE CUNDINAMARCA S.A. E.S.P. EN LAS ACTIVIDADES DE ORGANIZACIÓN, CLASIFICACIÓN, DIGITALIZACIÓN ALMACENAMIENTO Y CARGUE DE LOS DOCUMENTOS QUE SE REQUIEREN PARA CADA UNO DE LOS SISTEMAS DE INFORMACIÓN Y BRINDAR  EL SOPORTE TECNOLOGICO EN DESARROLLO DEL PLAN DE ASEGURAMIENTO DE LA PRESTACIÓN FASE III </t>
  </si>
  <si>
    <t>PRESTAR LOS SERVICIOS COMO CONDUCTOR DEL VEHICULO CARRO LABORATORIO PERTENECIENTE AL PARQUE AUTOMOTOR DE EMPRESAS PUBLICAS DE CUNDINAMARCA S.A ESP</t>
  </si>
  <si>
    <t>PRESTACION DE SERVICIOS PROFESIONALES PARA APOYAR EL FORTALECIMIENTO DE MERCADEO, NUEVOS NEGOCIOS Y RECUPERACION DE CARTERA DE LOS PRESTADORES DE LOS SERVICIOS PÚBLICOS DOMICILIARIOS DE AGUA Y SANEAMIENTO BÁSICO EN EL DEPARTAMENTO DE CUNDINAMARCA PAP-PDA. ”.  </t>
  </si>
  <si>
    <t>PRESTACIÓN DE SERVICIOS PROFESIONALES COMO APOYO A LA SUPERVISIÓN DEL PROGRAMA “AGUA A LA VEREDA” A CARGO DE EMPRESAS PÚBLICAS DE CUNDINAMARCA SA ESP, EN SU CALIDAD DEL GESTOR DEL PLAN DEPARTAMENTAL DE AGUA- AGUA PARA LA PROSPERIDAD</t>
  </si>
  <si>
    <t>PRESTACIÓN DE SERVICIOS PROFESIONALES PARA LA REVISION OPERATIVA Y DE FUNCIONAMIENTO TÉCNICO DE LAS PLANTAS DE TRATAMIENTO DE AGUA POTABLE Y RESIDUAL, EN EL MARCO DEL DIAGNÓSTICO DE AGUA POTABLE Y SANEAMIENTO BÁSICO EN ZONAS RURALES DEL DEPARTAMENTO DE CUNDINAMARCA A CARGO DE EMPRESAS PÚBLICAS DE CUNDINAMARCA S.A. E.S.P</t>
  </si>
  <si>
    <t>PRESTACIÓN DE SERVICIOS PROFESIONALES COMO INGENIERO QUIMICO PARA LA PUESTA EN MARCHA Y FUNCIONAMIENTO DEL LABORATORIO MOVIL DE EMPRESAS PÚBLICAS DOMICILIARIAS S.A. E.S.P</t>
  </si>
  <si>
    <t xml:space="preserve">PRESTACIÓN DE SERVICIOS PROFESIONALES PARA LA IMPLEMENTACIÓN DEL PLAN DE ASEGURAMIENTO PARA LA PRESTACIÓN DE LOS SERVICIOS PÚBLICOS DOMICILIARIOS DE ACUEDUCTO, ALCANTARILLADO Y ASEO  EN LA ZONA RURAL DEL DEPARTAMENTO DE CUNDINAMARCA EN LOS PROCESOS INSTITUCIONAL Y LEGAL, ADMINISTRATIVO, COMERCIAL Y FINANCIERO DE ACUERDO AL PLAN DE ASEGURAMIENTO DE LOS SERVICIOS PÚBLICOS DOMICILIARIOS A CARGO DE EMPRESAS PÚBLICAS DE CUNDINAMARCA S.A E.S.P. EN SU CALIDAD DE GESTOR DEL PLAN DEPARTAMENTAL DE AGUAS PARA LA PROSPERIDAD. </t>
  </si>
  <si>
    <t>5 MESES</t>
  </si>
  <si>
    <t>PRESTACION DE SERVICIOS DE APOYO A LA GESTION AL AREA DE GESTION HUMANA Y ADMINISTRATIVA EN LA PROGRAMACION DE VEHICULOS</t>
  </si>
  <si>
    <t>PRESTACION DE SERVICIOS DE APOYO A LA DIRECCIÓN  DE GESTIÓN HUMANA Y ADMINISTRATIVA</t>
  </si>
  <si>
    <t>PRESTAR LOS SERVICIOS PROFESIONALES DE APOYO A LA DIRECCION DE GESTION HUMANA Y ADMINISTRATIVA, EN LA REVISIÓN, CONTABILIZACION Y CONCILIACION DE NOMINA MENSUAL, Y EN
LOS PROCESOS ADMINISTRATIVSE DERIVEN DE ESTE, DANDO CUMPLIMIENTO A LA NORMATIVIDAD VIGENTE</t>
  </si>
  <si>
    <t>PRESTACION DE SERVICIOS DE APOYO A LA GESTION EN EL TRAMITE Y ENVIO DE CORRESPONDENCIA DE CADA UNA DE LAS DEPENDENCIAS DE EMPRESAS PUBLICAS DE CUNDINAMARCA SA ESP Y APOYO A RECURSOS FISICOS.</t>
  </si>
  <si>
    <t>PRESTACIÓN DE SERVICIOS PROFESIONALES PARA APOYAR LOS PROCESOS DE LA DIRECCION DE GESTION HUMANA Y ADMINISTRATIVA</t>
  </si>
  <si>
    <t>PRESTACIÓN DE SERVICIOS PROFESIONALES PARA COORDINAR Y FORTALECER EL PROCESO DE GESTIÓN HUMANA A NIVEL INSTITUCIONAL</t>
  </si>
  <si>
    <t>PRESTACIÓN DE SERVICIOS PROFESIONALES PARA APOYAR EL SERVICIO DE SOPORTE TECNICO FUNCIONAL A LOS USUARIOS FINALES EN LOS PROCESOS QUE ADELANTA EMPRESAS PÚBLICAS DE CUNDINAMARCA S.A. E.S.P.</t>
  </si>
  <si>
    <t>PRESTAR SERVICIO DE APOYO TECNICO DEL ARCHIVO DE EMPRESAS PUBLICAS DE CUNDIANAMARCA, APLICANDO LAS TABLAS DE RETENCION DOCUMENTAL (TRD) Y LAS TABLAS DE VALORACION DOCUMENTAL (TDR) EXIGIDAS POR EL ARCHIVO GENERAL DE LA NACION.</t>
  </si>
  <si>
    <t>PRESTAR SERVICIO DE  APOYO TÉCNICO DEL ARCHIVO DE EMPRESAS PUBLICAS DE CUNDINAMARCA, APLICANDO LAS TABLAS DE RETENCIÓN DOCUMENTAL (TRD) Y LA TABLAS DE VALORACIÓN DOCUMENTAL (TDR) EXIGIDAS POR EL ARCHIVO GENERAL DE LA NACIÓN</t>
  </si>
  <si>
    <t>PRESTAR EL SERVICIO COMO TECNÓLOGO PARA LA COORDINACIÓN DEL ARCHIVO DE EMPRESAS PUBLICAS DE CUNDINAMARCA, ACTUALIZANDO Y APLICANDO LAS TABLAS DE RETENCIÓN DOCUMENTAL (TRD) Y LAS TABLAS DE VALORACIÓN DOCUMENTAL (TVD) EXIGIDAS POR EL ARCHIVO GENERAL DE LA NACIÓN</t>
  </si>
  <si>
    <t>PRESTAR SERVICIOS TÉCNICOS PARA APOYAR LA ATENCIÓN EN LA RECEPCIÓN,  ATENCIÓN AL CIUDADANO Y RADICACIÓN EN EL PROGRAMA MERCURIO DE EMPRESAS PÚBLICAS DE CUNDINAMARCA S.A E.S.P</t>
  </si>
  <si>
    <t>GESTION HUMANA</t>
  </si>
  <si>
    <t>PRESTACION DE SERVICIOS DE APOYO COMO CONDUCTOR DE EMPRESAS PUBLICAS DE CUNDINAMARCA S.A. E.S.P.</t>
  </si>
  <si>
    <t>PRESTAR EL SERVICIO DE SOPORTE TECNICO FUNCIONAL A LOS USUARIOS FINALES EN LOS PROCESOS QUE ADELANTA EMPRESAS PÚBLICAS DE CUNDINAMARCA S.A. E.S., ADMINISTRANDO LOS SISTEMAS DE INFORMACIÓN EXISTENTES</t>
  </si>
  <si>
    <t>PRESTACIÓN DE SERVICIOS COMO TECNÓLOGO PARA COORDINAR LOS BIENES FÍSICOS, INVENTARIOS Y ÁREA ADMINISTRATIVA A CARGO DE LA DIRECCIÓN DE GESTIÓN HUMANA Y ADMINISTRATIVA DE  EMPRESAS PÚBLICAS DE CUNDINAMARCA S.A. E.S.P.</t>
  </si>
  <si>
    <t xml:space="preserve">SUMINISTRO DE ELEMENTOS, UTILES DE OFICINA Y PAPELERIA  PARA EL NORMAL FUNCIONAMIENTO DE LA EMPRESA Y DAR CUMPLIMIENTO A LAS NECESIDADES DE TODAS LAS DEPENDENCIAS DE ACUERDO CON LOS REQUERIMIENTOS ESTABLECIDOS </t>
  </si>
  <si>
    <t>SUMINISTRO DE COMBUSTIBLE, GASOLINA MOTOR Y ACPM ECOLÓGICO MEDIANTE EL SISTEMA DE CHIP, AL PARQUE AUTOMOTOR ASIGNADO A EMPRESAS PUBLICAS DE CUNDINAMARCA S.A E.S.P.</t>
  </si>
  <si>
    <t>CONTRATAR EN ARRENDAMIENTO UN INMUEBLE DE 88 METROS, CON ADMINISTRACIÓN, VIGILANCIA, SERVICIOS PÚBLICOS, 28 PUESTOS DE TRABAJO CADA UNO DOTADO POR UN PROCESADOR CORE 5 MEMORIA 8000 MB, DISCO DURO 500 GB, TODOS, LOS ACCESORIOS, INTERNET Y DEMÁS ELEMENTOS NECESARIOS PARA EL TRABAJO DEL ÁREA TÉCNICA QUE REQUIERE EMPRESAS PÚBLICAS DE CUNDINAMARCA S.A. E.S.P.</t>
  </si>
  <si>
    <t>ARRENDAMIENTO LOCAL N° 10 INTERIOR 4 (ÁREA MULTICOMIDAS) DE LA SEDE ADMINISTRATIVA DE LA GOBERNACIÓN DE CUNDINAMARCA, UBICADA EN LA CALLE 26 N° 51-53 BOGOTÁ D.C.</t>
  </si>
  <si>
    <t>ARRENDAMIENTO DE LA  OFICINA 316 DEL EDIFICIO CAPITAL TOWERS UBICADO EN LA CALLE 24 # 51-40 EN LA CIUDAD DE BOGOTÁ  Y LOS PUESTOS DE ESTACIONAMIENTO NO 145 Y 146 DEL SÓTANO 4  DEL MISMO EDIFICIO</t>
  </si>
  <si>
    <t>“ARRENDAMIENTO DE UNA BODEGA UBICADA EN LA CARRERA 17 N°51-46  BARRIO CHAPINERO DE LA CIUDAD DE BOGOTA”</t>
  </si>
  <si>
    <t xml:space="preserve">6 MESES </t>
  </si>
  <si>
    <t>“ARRENDAMIENTO DEL INMUEBLE UBICADO EN LA AVENIDA CALLE 24 NO. 51-40 OFICINA 905, ESTACIONAMIENTOS Sótano 4 074, 075 y 076  DEL COMPLEJO EMPRESARIAL CAPITAL TOWERS PH”</t>
  </si>
  <si>
    <t>MEDIANTE EL PRESENTE CONTRATO EL ARRENDADOR CONCEDE AL ARRANDATARIO EL GOCE DEL INMUELE QUE EN ADELANTE SE IDENTIFICA POR SU DIRECCION Y LINDEROS, DE ACUERDO CON EL INVENTARIO QUE LAS PARTES FIRMAN POR SEPARADO, EL CUAL HACE PARTE DE ESTE MIMSO CONTRATRO.OFI 909</t>
  </si>
  <si>
    <t>“ALQUILER DE MOBILIARIO DE 20 PUESTOS DE TRABAJO PARA LA OFICINA 909 UBICADA EN EL EDIFICIO CAPITAL TOWER”</t>
  </si>
  <si>
    <t>“ALQUILER DE MOBILIARIO DE  PUESTOS DE TRABAJO PARA EMPRESAS PUBLICAS DE CUNDINAMARCA UBICADA EN EL EDIFICIO CAPITAL TOWER”</t>
  </si>
  <si>
    <t xml:space="preserve">ARRIENDO DE UN INMUEBLE UBICADO EN LA AV CALLE 24 No 51-40 DEL COMPLEJO EMPRESARIAL CAPITAL TOWERS PH </t>
  </si>
  <si>
    <t>CONTRATACION DIRECTA</t>
  </si>
  <si>
    <t xml:space="preserve">ADQUISICIÓN DE UN SISTEMA DE ALMACENAMIENTO EN RED (NAS), INSTALACIÓN, CONFIGURACIÓN, CAPACITACIÓN Y PUESTA EN MARCHA DEL SISTEMA DE ALMACENAMIENTO  </t>
  </si>
  <si>
    <t>1 MES</t>
  </si>
  <si>
    <t>REALIZAR EL MANTENIMIENTO PREVENTIVO Y CORRECTIVO, CON EL SUMINISTRO DE REPUESTOS ORIGINALES DE LOS EQUIPOS DE IMPRESIÓN RICOH, COPIADO Y ESCANEO DE PROPIEDAD DE LA EMPRESA</t>
  </si>
  <si>
    <t>ALQUILER DE EQUIPOS DE CÓMPUTO, IMPRESORAS Y PERIFÉRICOS.</t>
  </si>
  <si>
    <t>PRESTACIÓN DE SERVICIOS PARA LA RENOVACIÓN DE LICENCIAS DE ANTIVIRUS PARA LOS EQUIPOS DE EMPRESAS PÚBLICAS DE CUNDINAMARCA S.A. E.S.P.</t>
  </si>
  <si>
    <t>12 meses</t>
  </si>
  <si>
    <t>PRESTACIÓN DE SERVICIOS DE HOSTING PÁGINAS DE EMPRESAS PÚBLICAS DE CUNDINAMARCA S.A. E.S.P.</t>
  </si>
  <si>
    <t>ADQUISIÓN DE CAMARAS DE SEGURIDAD PARA EMPRSAS PÚBLICAS DE CUNDINAMARCA S.A. E.S.P.</t>
  </si>
  <si>
    <t>SERVICIO DE SOPORTE TÉCNICO, MANTENIMIENTO  Y ACTUALIZACIÓN DEL SISTEMA DE INFORMACIÓN ADMINISTRATIVO Y FINANCIERO SOLIN, IMPLEMENTADO EN EMPRESAS PUBLICAS DE CUNDINAMARCA S.A. E.S.P.</t>
  </si>
  <si>
    <t>Propios</t>
  </si>
  <si>
    <t>SERVICIO DE SOPORTE, MANTENIMIENTO, ACTUALIZACION E IMPLEMENTACION DEL MOCULO PARA LA GESTION DE ARCHIVO Y MANEJO DE PQRS EN EL SISTEMA DE GESTION DOCUMENTAL MERCURIO WEB INSTALADO EN EMPRESAS PUBLICAS DE CUNDINAMARCA S.A. E.S.P.</t>
  </si>
  <si>
    <t>PRESTAR LOS SERVICIOS PARA CAPACITACIÓN EN TEMAS TÉCNICOS Y CONTRATUALES A LOS SERVIDORES PÚBLICOS DE EMPRESAS PÚBLICAS DE CUNDINAMARCA S.A. E.S.P.</t>
  </si>
  <si>
    <t>42172001- 43191510</t>
  </si>
  <si>
    <t>COMPRA DE ELEMENTOS PARA EL FUNCIONAMIENTO DE LAS BRIGADAS DE EMERGENCIAS,  EQUIPOS DE COMUNICACIÓN, BOTIQUINES Y DOTACIÓN PARA LA IMPLEMENTACIÓN DEL SISTEMA DE SEGURIDAD Y SALAUD EN EL TRABAJO</t>
  </si>
  <si>
    <t>PRESTAR EL SERVICIO DE MANTENIMIENTO PREVENTIVO Y CORRECTIVO, CON SUMINISTRO DE INSUMOS, RESPUESTOS, PIEZAS Y ACCESORIOS ORIGINALES CUYO VALOR NO PODRÁ EXCEDER DE NINGÚN CASO DE LOS CONSIGNADOS EN LAS LISTAS OFICIALES DE LOS CONCESIONARIOS Y TALLERES AUTORIZADOS O REPRESENTANTES DE LAS MARCAS NACIONALES O EXTRANJERAS PARA LOS VEHÍCULOS LIVIANOS DE PROPIEDAD O QUE HAYAN SIDO ASIGNADOS A EMPRESAS PÚBLICAS DE CUNDINAMARCA S.A. E.S.P.</t>
  </si>
  <si>
    <t>APOYO LOGISTICO EN LA REALIZACIÓN DE EVENTOS, REUNIONES QUE NECESITE EMPRESAS PÚBLICAS DE CUNDINAMARCA S.A. E.S.P.</t>
  </si>
  <si>
    <t>PRESTACIÓN DE SERVICIOS DE TRANSPORTE TERRESTRE AUTOMOTOR ESPECIAL PARA EL DESPLAZAMIENTO DEL PERSONAL DE EMPRESAS PÚBLICAS DE CUNDINAMARCA S.A. E.S.P., A LOS DIFERENTES MUNICIPIOS DEL DEPARTAMENTO.</t>
  </si>
  <si>
    <t xml:space="preserve">SUMINISTRO DE AGUA POTABLE EN BOTELLON PARA EMPRESAS PÚBLICAS DE CUNDINAMARCA S.A. E.S.P. </t>
  </si>
  <si>
    <t>SUMINISTRO DE COPIAS E IMPRESIÓN DOCUMENTOS Y MATERIAL PUBLICITARIO QUE REQUIERA EMPRESAS PUBLICAS DE CUNDINAMARCA  S.A. E.S.P.</t>
  </si>
  <si>
    <t xml:space="preserve">PRESTACION DE SERVICIOS DE ASEO Y CAFETERIA EN LAS INSTALACIONES DE EMPRESAS PÚBLICAS DE CUNDINAMARTCA SA E.S.P. </t>
  </si>
  <si>
    <t>PRESTACION DE SERVICIOS PARA LA ORGANIZACIÓN, DESARROLLO, APOYO TECNICO Y LOGISTICO PARA LA REALIZACION DE LAS ACTIVIDADES INCLUIDAS DENTRO DE LOS PLANES DE BIENESTAR SOCIAL, CAPACITACION Y SISTEMA DE GESTION DE LA SEGURIDAD Y SALUD EN EL TRABAJO DE LA ENTIDAD</t>
  </si>
  <si>
    <t>PRESTAR LOS SERVICIOS POSTALES PARA EMPRESAS PUBLICAS DE CUNDINAMARCA S.A. E.S.P.</t>
  </si>
  <si>
    <t>PRESTAR EL SERVICIO DE PREPAGO PEAJES DE LAS ESTACIONES DE SIBERIA Y CAIQUERO PARA LOS VEHÍCULOS DE EMPRESAS PUBLICAS DE CUNDINAMARCA S.A. E.S.P.</t>
  </si>
  <si>
    <t>VINCULACIÓN AL SERVICIO DE PAGO ELECTRÓNICO DE PEAJES QUE PRESTA FACILPASS</t>
  </si>
  <si>
    <t>ADQUISICIÓN DE LAS PÓLIZAS DE SEGUROS REQUERIDAS PARA AMPARAR Y PROTEGER LOS BIENES E INTERESES PATRIMONIALES DE PROPIEDAD DE EMPRESAS PUBLICAS DE CUNDINAMARCA S.A. E.S.P. Y DE AQUELLOS QUE ESTÉN BAJO SU RESPONSABILIDAD, TENENCIA O CONTROL Y, EN GENERAL, LOS RECIBIDOS A CUALQUIER TÍTULO Y/O POR LOS QUE TENGA ALGÚN INTERÉS ASEGURABLE O LLEGARE A SER LEGALMENTE RESPONSABLE, Y LAS PÓLIZAS DE RESPONSABILIDAD CIVIL DE LOS SERVIDORES PÚBLICOS</t>
  </si>
  <si>
    <t>SUMINISTRO DE CONSUMIBLES DE IMPRESIÓN, PARA LAS IMPRESORAS DE EMPRESAS PUBLICAS DE CUNDINAMARCA S.A. E.S.P.</t>
  </si>
  <si>
    <t xml:space="preserve">INTERMEDIACION, ASESORIA Y APOYO INTEGRAL EN LA CONTRATACION Y MANEJO DE LAS POLIZAS QUE CONFORMAN EL PROGRAMA DE SEGUROS DE EMPRESAS PUBLICAS DE CUNDINAMARCA  S.A. E.S.P., Y QUE REQUIEREN PARA LA PROTECCION DE SUS ACTIVOS, BIENES E INTERESES PATRIMONIALES PROPIOS, Y EN GENERAL LAS POLIZAS QUE NECESITE LA EMPRESA. </t>
  </si>
  <si>
    <t xml:space="preserve">PRESTACION DE SERVICIOS EN LA ELABORACION DEL INSTRUMENTO ARCHIVISTICO "PINAR" PLAN INSTITUCIONAL DE ARCHIVOS. </t>
  </si>
  <si>
    <t>OCTUBRE</t>
  </si>
  <si>
    <t>SEPTIEMBRE</t>
  </si>
  <si>
    <t>PRESTACIÓN DE SERVICIOS PROFESIONALES DE ABOGADO PARA APOYAR A EMPRESAS PÚBLICAS DE CUNDINAMARCA S.A. E.S.P., EN LOS PROCESOS DE LIQUIDACIÓN DE CONTRATOS Y CONVENIOS CELEBRADOS POR LA EMPRESA</t>
  </si>
  <si>
    <t xml:space="preserve">PRESTACION DE SERVICIOS PROFESIONALES PARA APOYAR LOS PROCESOS DE SELECCIÓN QUE SE ADELANTEN AL INTERIOR DE LA DIRECCION DE GESTIÓN CONTRACTUAL, EN LAS DIFERENTES ETAPAS DEL PROCESO DE CONTRATACION </t>
  </si>
  <si>
    <t>APOYAR LAS ACTIVIDADES JURIDICAS QUE ADELANTE LA DIRECCION DE GESTION CONTRACTUAL EN LA ESTRUCTURACION, DESARROLLO Y FINALIZACION DE LOS PROCESOS CONTRACTUALES, SANCIONATORIOS Y LIQUIDATORIOS QUE ADELANTE LA ENTIDAD.</t>
  </si>
  <si>
    <t>PRESTAR ASESORIA JURIDICA A EMPRESAS PUBLICAS DE CUNDINAMARCA S.A. E.S.P., EN EL DESARROLLO DEL PLAN DE ASEGURAMIENTO DE LOS SERVICIOS Y EL FORTALECIMIENTO INSTITUCIONAL DEL GESTOR.</t>
  </si>
  <si>
    <t>PRESTACIÓN DE SERVICIOS PARA REALIZAR EL APOYO ADMINISTRATIVO A LA DIRECCIÓN DE GESTIÓN CONTRACTUAL</t>
  </si>
  <si>
    <t>APOYO TECNICO COMO INGENIERA CIVIL A EMPRESAS PUBLICAS DE CUNDINAMARCA EN LAS FASES PRECONTRACTUAL, CONTRACTUAL Y POSTCONTRACTUAL, DE LOS PROCESOS DE SELECCIÓN QUE ADELANTE LA ENTIDAD A TRAVES DE LA DIRECCION DE GESTION CONTRACTUAL,</t>
  </si>
  <si>
    <t>APOYO TECNICO  A EMPRESAS PUBLICAS DE CUNDINAMARCA EN LAS FASES PRECONTRACTUAL, CONTRACTUAL Y POSTCONTRACTUAL, DE LOS PROCESOS DE SELECCIÓN QUE ADELANTE LA ENTIDAD A TRAVES DE LA DIRECCION DE GESTION CONTRACTUAL,</t>
  </si>
  <si>
    <t xml:space="preserve">PRESTAR ASESORIA JURIDICA A EMPRESAS PUBLICAS DE CUNDINAMARCA S.A. E.S.P., EN DESARROLLO DE LOS PROCEDIMIENTOS CONTRACTUALES Y DEFINICION DE CONCEPTOS QUE REQUIERA LA DIRECCION DE GESTION CONTRACTUAL </t>
  </si>
  <si>
    <t>ACOMPAÑAMIENTO JURIDICO A EMPRESAS PUBLICAS DE CUNDINAMARCA SA ESP EN LA ESTRUCTURACION, DESARROLLO Y FINALIZACION DE LOS PROCESOS SANCIONATORIOS QUE ADELANTE LA ENTIDAD</t>
  </si>
  <si>
    <t>PRESTACIÓN DE SERVICIOS PARA APOYAR LAS ACTIVIDADES JURÍDICAS QUE ADELANTE LA DIRECCIÓN DE GESTIÓN CONTRACTUAL EN SUS ETAPAS PRE CONTRACTUALES, CONTRACTUALES Y POS CONTRACTUALES</t>
  </si>
  <si>
    <t>PRESTACIÓN DE SERVICIOS PROFESIONALES PARA APOYAR LA DIRECCIÓN DE GESTIÓN CONTRACTUAL EN LA EVALUACIÓN TÉCNICA DE LOS PROCESOS DE SELECCIÓN QUE ADELANTE EMPRESAS PÚBLICAS DE CUNDINAMARCA S.A. E.S.P.</t>
  </si>
  <si>
    <t xml:space="preserve">PRESTACIÓN DE SERVICIOS A EMPRESAS PÚBLICAS DE CUNDINAMARCA S.A. E.S.P., EN LAS ACTIVIDADES JURÍDICASEN LAS ETAPAS PRECONTRACTUALES, CONTRACTUALES Y POS CONTRACTUALES QUE ADELANTE LA DIRECCIÓN DE GESTIÓN CONTRACTUAL </t>
  </si>
  <si>
    <t>ACOMPAÑAMIENTO JURIDICO EN LA ESTRUCTURACION, DESARROLLO Y FINALIZACION DE LOS PROCESOS CONTRACTUALES, SANCIONATORIOS Y LIQUIDACIONES DE CONTRATOS QUE ADELANTE LA DIRECCION DE GESTION CONTRACTUAL DE EMPRESAS PUBLICAS DE CUNDINAMARCA S.A. E.S.P.</t>
  </si>
  <si>
    <t>PRESTACIÓN DE SERVICIOS DE APOYO A LA GESTIÓN A LA DIRECCIÓN DE GESTIÓN CONTRACTUAL DE EMPRESAS PÚBLICAS DE CUNDINAMARCA S.A. E.S.P.</t>
  </si>
  <si>
    <t>JUNIO</t>
  </si>
  <si>
    <t>ACUERDO MARCO DE PRECIOS</t>
  </si>
  <si>
    <t>7 MESES</t>
  </si>
  <si>
    <t>10 MESES</t>
  </si>
  <si>
    <r>
      <t>“</t>
    </r>
    <r>
      <rPr>
        <sz val="10"/>
        <color indexed="8"/>
        <rFont val="Arial"/>
        <family val="2"/>
      </rPr>
      <t>ARRENDAMIENTO DEL INMUEBLE UBICADO EN LA AVENIDA CALLE 24 NO. 51-40 OFICINA 1001, ESTACIONAMIENTOS S3 203,S3 204, S3 205, S3 206, S3 207, S3 208, S3 209,S3  210;  S3 175, S3 176, S3 177, S3 178, S3 179 Y S3 180 DEL COMPLEJO EMPRESARIAL CAPITAL TOWERS PH”</t>
    </r>
  </si>
  <si>
    <t>PRESTACIÓN DE SERVICIOS PORFESIONALES PARA APOYAR LA DIRECCIÓN DE CONTROL INTERNO.</t>
  </si>
  <si>
    <t>PRESTAR LOS SERVICIOS PROFESIONALES COMO CONTADORA PARA APOYAR LA GESTIÓN CONTABLE Y TRIBUTARIA Y LAS ACTIVIDADES PROPIAS DE LA DIRECCIÓN DE CONTABILIDAD DE EMPRESAS PÚBLICAS DE CUNDINAMARCA S.A. E.S.P.</t>
  </si>
  <si>
    <t>PRESTAR LOS SERVICIOS PROFESIONALES PARA APOYAR A LA DIRECCIÓN DE CONTABILIDAD DENTRO DEL NUEVO MARCO NORMATIVO APLICABLE A EMPRESAS PUBLICAS DE CUNDINAMARCA, EN LA REVISION, CONTABILIZACION, ELABORACION Y PRESENTACION DE TODOS LOS IMPUESTOS NACIONALES, DEPARTAMENTALES Y MUNICIPALES QUE APLIQUEN A EMPRESAS PÚBLICAS DE CUNDINAMARCA, CONCILIACION DE NOMINA VS CONTABILIDAD, APOYO EN LA INFORMACION NIIF A LOS ENTES DE CONTROL, SOPORTE CONTABLE AL PROCESO DE NOMINA.</t>
  </si>
  <si>
    <t>APOYAR LAS ACTIVIDADES JURÍDICAS QUE ADELANTE LA SECRETARIA DE ASUNTOS CORPORATIVOS.</t>
  </si>
  <si>
    <t xml:space="preserve">PRESTACION DE SERVICIOS PROFESIONALES PARA APOYAR LAS ACTIVIDADES PROPIAS DE LA SECRETARIA DE ASUNTOS CORPORATIVOS </t>
  </si>
  <si>
    <t>PRESTACION DE SERVICIOS PARA OBTENER LA CALIFICACION DE LA CAPACIDAD DE PAGO DE EMPRESAS PUBLICAS DE CUNSINAMARCA S.A.-ESP, EN LOS TERMINOS DEL DECRETO 610 DEL 202 DEL MINISTERIO DE HACIENDA Y CREDITO PUBLICO Y LA CALIFICACION DE DEUDA ASOCIADA CON EL PROYECTO DEL PLAN DEPARTAMENTAL DE AGUAS.</t>
  </si>
  <si>
    <t>MAYO</t>
  </si>
  <si>
    <t>PRESTACIÓN DE SERVICIOS PROFESIONALES PARA APOYAR A LA DIRECCIÓN  DE FINANZAS Y PRESUPUESTO</t>
  </si>
  <si>
    <t>PRESTACIÓN DE SERVICIOS PROFESIONALES ESPECIALIZADOS PARA APOYAR A EMPRESAS PÚBLICAS DE CUNDINAMARCA S.A. E.S.P., EN LA COORDINACIÓN DE LA ESTRUCTURACIÓN Y EJECUCIÓN FINANCIERA DEL PLAN DE INVERSIONES DEL PAP-PDA, Y EN LA FORMULACIÓN Y SEGUIMIENTO DEL PLAN ANUAL DE INVERSIONES 2018 DEL PAP-PDA DE CUNDINAMARCA.</t>
  </si>
  <si>
    <t>APOYO A LA SUBGERENCIA GENERAL O QUIEN HAGA SUS VECES, EN EL PROCESO DE FORMULACIÓN, ESTRUCTURACIÓN Y OBTENCIÓN DE CONCEPTO TÉCNICO FAVORABLE Y/O VIABILIZACIÓN ANTE LOS MECANISMOS DE EVALUACIÓN DE LOS PROYECTOS DE PROYECTOS REGIONALES INCLUIDOS EN EL PLAN DEPARTAMENTAL DE AGUAS.</t>
  </si>
  <si>
    <t>PRESTACION DE SERVICIOS PROFESIONALES PARA ACOMPAÑAR Y APOYAR A LA SUBGERENCIA GENERAL DE EMPRESAS PUBLICAS DE CUNDINAMARCA EN EL SEGUIMIENTO A LOS PROCESOS ESTRATÉGICOS Y MISIONALES DE LA EMPRESA QUE ESTEN ACARGO DE LA MISMA.</t>
  </si>
  <si>
    <t>APOYO A LA SUBGERENCIA GENERAL DE EMPRESAS PUBLICAS DE CUNDINAMARCA S.A. E.S.P EN SEGUIMIENTO TÉCNICO AL CUMPLIMIENTO DE LAS METAS A CARGO DE LA MISMA.</t>
  </si>
  <si>
    <t>PRESTACION DE SERVICIOS PROFESIONALES COMO ABOGADO PARA ACOMPAÑAR Y APOYAR A LA SUBGERENCIA GENERAL DE EMPRESAS PÚBLICAS DE CUNDINAMARCA S.A. ESP, EN EL AREA JURIDICA Y LOS PROCESOS DE CONTRATACIÓN ESTATAL.</t>
  </si>
  <si>
    <t>APOYO A LA SUBGERENCIA GENERAL DE EMPRESAS PUBLICAS DE CUNDINAMARCA S.A. E.S.P EN SEGUIMIENTO TÉCNICO AL CUMPLIMIENTO DE LAS METAS A CARGO DE LA MISMA EN LA SUPERVISION DE LOS CONVENIOS</t>
  </si>
  <si>
    <t>REALIZAR EL ANÁLISIS Y ACTUALIZACIÓN DE PRE-FACTIBILIDAD DE EMBALSES, INCLUYENDO OFERTA – DEMANDA DEL MUNICIPIO DE FACATATIVÁ</t>
  </si>
  <si>
    <t>REALIZAR LOS ESTUDIOS RELACIONADOS CON EL PLAN DE ABASTECIMIENTO REGIONAL DEL DEPARTAMENTO DE CUNDINAMARCA</t>
  </si>
  <si>
    <t>REALIZAR LA INTERVENTORÍA AL CONTRATO DE ANÁLISIS Y ACTUALIZACIÓN DE PRE-FACTIBILIDAD DE EMBALSES, INCLUYENDO OFERTA – DEMANDA DEL MUNICIPIO DE FACATATIVÁ</t>
  </si>
  <si>
    <t>REALIZAR LA INTERVENTORÍA AL CONTRATO DE LOS ESTUDIOS RELACIONADOS CON EL PLAN DE ABASTECIMIENTO REGIONAL DEL DEPARTAMENTO DE CUNDINAMARCA</t>
  </si>
  <si>
    <t>REALIZAR EL ESTUDIO DE PREFACTIBILIDAD, FACTIBILIDAD A NIVEL TÉCNICO, ECONÓMICO Y AMBIENTAL EN EL MUNICIPIO DE GUASCA</t>
  </si>
  <si>
    <t>REALIZAR LA INTERVENTORÍA AL CONTRATO DE ESTUDIO DE PREFACTIBILIDAD, FACTIBILIDAD A NIVEL TÉCNICO, ECONÓMICO Y AMBIENTAL EN EL MUNICIPIO DE GUASCA</t>
  </si>
  <si>
    <t>AUNAR ESFUERZOS PARA LA IMPLEMENTACIÓN DE LAS ESTRATEGIAS DE PLAN DE GESTIÓN INTEGRL DE RESIDUOS SÓLIDOS PGIRS</t>
  </si>
  <si>
    <t>CONSTRUCCIÓN DE 30 PLANTAS DE TRATAMIENTO DE AGUA POTABLE PTAP PARA ACUEDUCTOS VEREDALES EN EL DEPARTAMENTO DE CUNDINAMARCA</t>
  </si>
  <si>
    <t>REALIZAR LA ACTUALIZACIÓN DE LOS ESTUDIOS COMPLEMENTARIOS Y DISEÑOS DETALLADOS DEL EMBALSE PANTANO DE ARCE II. SUBACHOQUE, CUNDINAMARCA</t>
  </si>
  <si>
    <t>REALIZAR LA INTERVENTORIA DE LA ACTUALIZACIÓN DE LOS ESTUDIOS COMPLEMENTARIOS Y DISEÑOS DETALLADOS DEL EMBALSE PANTANO DE RCE II. SUBACHOQUE, CUNDINAMARCA</t>
  </si>
  <si>
    <t>CONVENIO POR MUNICIPIO POSTULADO PARA LA CONSTRUCCION DE UNIDADES SANITARIAS</t>
  </si>
  <si>
    <t>COMPRA DE CATORCE (14) PREDIOS EN LOS MUNICIPIOS DEL COLEGIO Y VIOTÁ PARA LA CONSTRUCCIÓN DEL EMBALSE CALANDAIMA Y PAGO POR SERVIDUMBRES DE LA LINEA DE ADUCCIÓN DESDE EL SITIO DE PRESA HASTA LA VIA PÚBLICA</t>
  </si>
  <si>
    <t>FIA</t>
  </si>
  <si>
    <t>FEBRERO</t>
  </si>
  <si>
    <t>MARZO</t>
  </si>
  <si>
    <t>8 MESES</t>
  </si>
  <si>
    <t>ABRIL</t>
  </si>
  <si>
    <t>9 MESES</t>
  </si>
  <si>
    <t xml:space="preserve">AGOSTO </t>
  </si>
  <si>
    <t>CONCURSO DE MÉRITOS</t>
  </si>
  <si>
    <t>PRESTACIÓN DE SERVICIOS PROFESIONALES PARA APOYAR A EMPRESAS PÚBLICAS DE CUNDINAMARCA S.A. E.S.P., EN LAS ACTIVIDADES JURÍDICAS Y EN LAS ETAPAS PRECONTRACTUALES, CONTRACTUALES, Y POS CONTRACTUALES QUE ADELANTE LA DIRECCIÓN DE GESTIÓN HUMANA Y ADMINISTRATIVA</t>
  </si>
  <si>
    <t>5 meses</t>
  </si>
  <si>
    <t>PRESTAR LOS SERVICIOS PROFESIONALES COMO CONTADORA PARA APOYAR LA GESTIÓN CONTABLE Y TRIBUTARIA Y LAS ACTIVIDADES PROPIAS DE LA DIRECCIÓN DE CONTABILIDAD DE EMPRESAS PÚBLICAS DE CUNDINAMARCA S.A. E.S.P. CONCILIACION DE CONTRATOS EN ADMINISTRACION DE DIFERENTES FUENTES DE FINANCIACIÓN.</t>
  </si>
  <si>
    <t>PRESTACIÓN DE SERVICIOS PARA DAR CONTINUIDAD  A LA GESTIÓN CONTABLE Y REQUERIMIENTO EXPRESO EN LA RESOLUCIÓN  414 DE 2014 PARA LA VIGENCIA 2017, EMITIDA POR LA CONTADURÍA GENERAL DE LA NACIÓN PARA EMPRESAS  QUE NO COTIZAN EN EL MERCADO DE VALORES, Y QUE NO CAPTAN NI ADMINISTRAN AHORRO DEL PÚBLICO, MEDIANTE LA EJECUCIÓN DE ACTIVIDADES COMPLEMENTARIAS, TENDIENTES A REVISAR EL CIERRE DE LOS ESTADOS FINANCIEROS BAJO NICSP CON CORTE A 31-12-2017, Y LA SUPERVISIÓN Y EL ACOMPAÑAMIENTO A LA ENTIDAD EN LAS VALIDACIONES FINANCIERAS QUE GARANTICEN LA CORRECTA APLICACIÓN DEL MANUAL  DE LAS POLÍTICAS CONTABLES Y LAS NORMAS INTERNACIONALES DE INFORMACIÓN FINANCIERA (NIIF) BAJO LA RESOLUCIÓN 414 EN EL RECONOCIMIENTO DE SUS TRANSACCIONES Y OPERACIONES PARA EL CIERRE DE LA VIGENCIA 2017.</t>
  </si>
  <si>
    <t>INTERVENTORIA INTEGRAL A LOS PROYECTOS DE OBRA, DERIVADOS DE LOS CONTRATOS Y CONVENIO INTERADMINISTRATIVOS QUE ADELANTO EMPRESAS PUBLICAS DE CUNDINAMARCA S.A. E.S.P. EN SU CONDICION DE GESTOR DEL PLAN DEPARTAMENTAL DE AGUAS PAP-PDA (GRUPO 8)</t>
  </si>
  <si>
    <t>INTERVENTORIA INTEGRAL A LOS PROYECTOS DE OBRA, DERIVADOS DE LOS CONTRATOS Y CONVENIO INTERADMINISTRATIVOS QUE ADELANTO EMPRESAS PUBLICAS DE CUNDINAMARCA S.A. E.S.P. EN SU CONDICION DE GESTOR DEL PLAN DEPARTAMENTAL DE AGUAS PAP-PDA (GRUPO 9)</t>
  </si>
  <si>
    <t>INTERVENTORIA INTEGRAL A LOS PROYECTOS DE OBRA, DERIVADOS DE LOS CONTRATOS Y CONVENIO INTERADMINISTRATIVOS QUE ADELANTO EMPRESAS PUBLICAS DE CUNDINAMARCA S.A. E.S.P. EN SU CONDICION DE GESTOR DEL PLAN DEPARTAMENTAL DE AGUAS PAP-PDA (GRUPO 10)</t>
  </si>
  <si>
    <t>INTERVENTORIA INTEGRAL A LOS PROYECTOS DE OBRA, DERIVADOS DE LOS CONTRATOS Y CONVENIO INTERADMINISTRATIVOS QUE ADELANTO EMPRESAS PUBLICAS DE CUNDINAMARCA S.A. E.S.P. EN SU CONDICION DE GESTOR DEL PLAN DEPARTAMENTAL DE AGUAS PAP-PDA (GRUPO 11)</t>
  </si>
  <si>
    <t xml:space="preserve">                                                                                                                                                                                                                                                                                                                                                                                                                                                                                                                                                                                             </t>
  </si>
  <si>
    <t>CONCURSO DE MERITOS</t>
  </si>
  <si>
    <t>Ajuste y actualización a los diseños eléctricos de la estación de bombeo de Casablanca del Acueducto Regional La Mesa – Anapoima</t>
  </si>
  <si>
    <t>Interventoria al incremento de la capacidad de almacenamiento del embalse Santa Marta de Facatativa - Cundinamarca</t>
  </si>
  <si>
    <t>Evaluación del plan maestro de acueducto y alcantarillado del municipio de Agua de Dios acorde con los lineamientos del Esquema de Ordenamiento Territorial y la Sentencia del Río Bogotá.</t>
  </si>
  <si>
    <t>9 meses</t>
  </si>
  <si>
    <t>Optimización y construcción del sistema de acueducto urbano del municipio de Agua de Dios Fase III</t>
  </si>
  <si>
    <t>Interventoria a la optimización y construcción del sistema de acueducto urbano del municipio de Agua de Dios Fase III</t>
  </si>
  <si>
    <t>Estudios y diseños Planta de Tratamiento de Aguas Residuales del municipio de Agua de Dios.</t>
  </si>
  <si>
    <t>Estudios y diseños Planta de Tratamiento de Aguas Residuales casco urbano municipio de Albán.</t>
  </si>
  <si>
    <t>Actualización de Estudios y Diseños del Plan Maestro de Acueducto y Alcantarillado del área urbana del municipio de Albán.</t>
  </si>
  <si>
    <t>Formulación Plan Maestro de Acueducto del Centro Poblado La Paz, municipio de Anapoima.</t>
  </si>
  <si>
    <t>Diseños del Plan Maestro de Acueducto Urbano relacionados con la proyección a la zona rural, revisión y ajuste Plan Maestro de Alcantarillado Urbano del municipio de Anapoima.</t>
  </si>
  <si>
    <t>Construcción del acueducto Las Margaritas del municipio de Anapoima.</t>
  </si>
  <si>
    <t>Interventoria a la construcción del acueducto Las Margaritas del municipio de Anapoima.</t>
  </si>
  <si>
    <t>Construccion del sistema de alcantarillado de los sectores San Jose, San Judas Bajo, La Estrella y Nueva Colombia, del casco urbano del municipio de Anapoima.</t>
  </si>
  <si>
    <t>Interventoria a la construccion del sistema de alcantarillado de los sectores San Jose, San Judas Bajo, La Estrella y Nueva Colombia, del casco urbano del municipio de Anapoima.</t>
  </si>
  <si>
    <t>Ampliacion del sistema de alcantarillado del centro poblado Patio Bonito, del municipio de Anapoima.</t>
  </si>
  <si>
    <t>Interventoria a la ampliacion del sistema de alcantarillado del centro poblado Patio Bonito, del municipio de Anapoima.</t>
  </si>
  <si>
    <t>Ajuste y actualizacion de los Estudios y Diseños del Plan maestro de acueducto regional Quipile, La Mesa, Anapoima</t>
  </si>
  <si>
    <t>Construcción de las obras del plan maestro de acueducto centro poblado La Florida, municipio de Anolaima - Cundinamarca</t>
  </si>
  <si>
    <t>Interventoria a la construcción de las obras del plan maestro de acueducto centro poblado La Florida, municipio de Anolaima - Cundinamarca</t>
  </si>
  <si>
    <t>Estudios y diseños para la construcción de colectores de alcantarillado y emisario final del sector Mata de Guadua, municipio de Anolaima</t>
  </si>
  <si>
    <t>Construcción y puesta en marcha de la planta de tratamiento de aguas residuales para el sector Mirolindo del área urbana del municipio de Arbeláez, departamento de Cundinamarca</t>
  </si>
  <si>
    <t>Interventoria a la construcción y puesta en marcha de la planta de tratamiento de aguas residuales para el sector Mirolindo del área urbana del municipio de Arbeláez, departamento de Cundinamarca</t>
  </si>
  <si>
    <t>Construcción de la Planta de Tratamiento de Aguas Residuales sector Villa Olimpica  del municipio de Arbelaez.</t>
  </si>
  <si>
    <t>Interventoria a la construcción de la Planta de Tratamiento de Aguas Residuales sector Villa Olimpica  del municipio de Arbelaez.</t>
  </si>
  <si>
    <t>Ampliación y optimización de los acueductos rurales del municipio de Bojacá, Cundinamarca tercera etapa (interveredal San Antonio, Santa Bárbara, Barroblanco, Cubia, Roble Hueco) del municipio de Bojaca.</t>
  </si>
  <si>
    <t>Construcción de las obrasdel plan maestro de Acueducto y ampliacion del sistema de alcantarillado del centro poblado Tierra de Ensueño,municipio de Cachipay.</t>
  </si>
  <si>
    <t>Interventoria a la construcción de las obrasdel plan maestro de Acueducto y ampliacion del sistema de alcantarillado del centro poblado Tierra de Ensueño,municipio de Cachipay.</t>
  </si>
  <si>
    <t>Plan maestro de acueducto y  alcantarillado fase II del municipio de Cajicá.</t>
  </si>
  <si>
    <t>Revisión, ajuste y actualización del Plan Maestro de Alcantarillado del municipio de Cáqueza.</t>
  </si>
  <si>
    <t>Construcción Plan Maestro de Acueducto y Construcción de Planta de tratamiento de Agua Potable (PTAP) Casco Urbano Municipio de Cáqueza, Cundinamarca</t>
  </si>
  <si>
    <t>Estudios y diseños acueductos Veredales (Hato, Sucre, Alto de Mesa y Nazareth) del municipio de Carmen de Carupa.</t>
  </si>
  <si>
    <t>Optimización de los acueductos de la Vereda Nuquía y la Vereda Melgas sector La Hondura del municipio de Chaguaní.</t>
  </si>
  <si>
    <t>Interventoria a la optimización de los acueductos de la Vereda Nuquía y la Vereda Melgas sector La Hondura del municipio de Chaguaní.</t>
  </si>
  <si>
    <t>Construcción de la Planta de Tratamiento de Agua Residuales del municipio de Chaguaní.</t>
  </si>
  <si>
    <t>Interventoria a la construcción de la Planta de Tratamiento de Agua Residuales del municipio de Chaguaní.</t>
  </si>
  <si>
    <t>Construcción de las obras del plan maestro de acueducto y alcantarillado Fase II del municipio de Chaguaní.</t>
  </si>
  <si>
    <t>Interventoria a la construcción de las obras del plan maestro de acueducto y alcantarillado Fase II del municipio de Chaguaní.</t>
  </si>
  <si>
    <t>Estudios y diseños para la planta de tratamiento de agua residual (PTAR) del municipio de Choachí.</t>
  </si>
  <si>
    <t xml:space="preserve">Construcción del acueducto de la vereda Guangüita del municipio de Chocontá. </t>
  </si>
  <si>
    <t xml:space="preserve">Interventoria a la construcción del acueducto de la vereda Guangüita del municipio de Chocontá. </t>
  </si>
  <si>
    <t>Ajuste y actualizacion de los Estudios y Diseños del Plan maestro de alcantarillado urbano del municpio de Choconta.</t>
  </si>
  <si>
    <t>Construcción y optimización alcantarillado sanitario del municipio de Cucunubá.</t>
  </si>
  <si>
    <t>Interventoria a la construcción y optimización alcantarillado sanitario del municipio de Cucunubá.</t>
  </si>
  <si>
    <t>Construcción y optimización alcantarillado pluvial del municipio de Cucunubá.</t>
  </si>
  <si>
    <t>Interventoria a la construcción y optimización alcantarillado pluvial del municipio de Cucunubá.</t>
  </si>
  <si>
    <t>Construcción y optimización acueducto municipio de Cucunubá.</t>
  </si>
  <si>
    <t>Interventoria a la construcción y optimización acueducto municipio de Cucunubá.</t>
  </si>
  <si>
    <t>Estudios y diseños para la construcción del tanque en la vereda Peñas del municipio de Cucunubá.</t>
  </si>
  <si>
    <t>Estudios y diseños para el sistema de tratamiento de agua potable del acueducto El Borrachero municipio de Cucunubá.</t>
  </si>
  <si>
    <t>Construcción Planta de Tratamiento de Aguas Residuales de la zona urbana del municipio de El Colegio.</t>
  </si>
  <si>
    <t>Interventoria a la construcción Planta de Tratamiento de Aguas Residuales de la zona urbana del municipio de El Colegio.</t>
  </si>
  <si>
    <t>Construcción de los sistemas de acueducto para las veredas contiguas al embalse Calandaima del municipio de El Colegio.</t>
  </si>
  <si>
    <t>Interventoria a la construcción de los sistemas de acueducto para las veredas contiguas al embalse Calandaima del municipio de El Colegio.</t>
  </si>
  <si>
    <t>Construcción de las obras para la optimización del acueducto el Mohán incluyendo el sistema de potabilización, municipio de El Colegio.</t>
  </si>
  <si>
    <t>Interventoria a la construcción de las obras para la optimización del acueducto el Mohán incluyendo el sistema de potabilización, municipio de El Colegio.</t>
  </si>
  <si>
    <t>Construcción de un sistema alterno para abastecimiento del acueducto del área urbana del municipio El Peñón.</t>
  </si>
  <si>
    <t>Interventoria a la construcción de un sistema alterno para abastecimiento del acueducto del área urbana del municipio El Peñón.</t>
  </si>
  <si>
    <t>Construcción de obras del acueducto regional El Cobre del municipio El Peñón.</t>
  </si>
  <si>
    <t>Interventoria a la construcción de obras del acueducto regional El Cobre del municipio El Peñón.</t>
  </si>
  <si>
    <t>Estudios y diseños para optimización del acueducto regional sector El Cobre, municipio El Peñón.</t>
  </si>
  <si>
    <t>Construcción y optimización colectores matrices de los sectores Manablanca-Cartagenita, Occidente y Borde Sur del municipio de Facatativá - fase II</t>
  </si>
  <si>
    <t>Interventoria a la construcción y optimización colectores matrices de los sectores Manablanca-Cartagenita, Occidente y Borde Sur del municipio de Facatativá - fase II</t>
  </si>
  <si>
    <t xml:space="preserve">Formulación plan maestro acueducto y alcantarillado del municipio de Fómeque  y el centro poblado La Unión. </t>
  </si>
  <si>
    <t>Construcción de la Planta de Tratamiento de Aguas Residuales del Centro Poblaldo La Union del municipio de Fómeque.</t>
  </si>
  <si>
    <t>Interventoria a la construcción de la Planta de Tratamiento de Aguas Residuales del Centro Poblaldo La Union del municipio de Fómeque.</t>
  </si>
  <si>
    <t>Construcción de las obras del plan maestro de alcantarillado del municipio de Fómeque.</t>
  </si>
  <si>
    <t>Interventoria a la construcción de las obras del plan maestro de alcantarillado del municipio de Fómeque.</t>
  </si>
  <si>
    <t>Construcción de las obras del plan maestro de acueducto del municipio de Fómeque.</t>
  </si>
  <si>
    <t>Interventoria a la construcción de las obras del plan maestro de acueducto del municipio de Fómeque.</t>
  </si>
  <si>
    <t>Canalización Chorro Sucio, municipio de Fómeque.</t>
  </si>
  <si>
    <t>Interventoria a la canalización Chorro Sucio, municipio de Fómeque.</t>
  </si>
  <si>
    <t>Construcción PTAR Zona Agroindustrial Funza Siberia Etapa II: Predio, Zanjones 2 y 3, Manejo de lodos y olores del municipio de Funza.</t>
  </si>
  <si>
    <t>Interventoria a la construcción PTAR Zona Agroindustrial Funza Siberia Etapa II: Predio, Zanjones 2 y 3, Manejo de lodos y olores del municipio de Funza.</t>
  </si>
  <si>
    <t>Construcción PTAR Zona Agroindustrial Funza Siberia Etapa I: Predio, Zanjón 1, Pozo bombeo, Pretratamiento, Tanque igualación, Manejo de lodos y olores del municipio de Funza.</t>
  </si>
  <si>
    <t>Interventoria a la construcción PTAR Zona Agroindustrial Funza Siberia Etapa I: Predio, Zanjón 1, Pozo bombeo, Pretratamiento, Tanque igualación, Manejo de lodos y olores del municipio de Funza.</t>
  </si>
  <si>
    <t>Construcción colector alcantarillado sanitario Corredor Agroindustrial Funza Siberia Etapa II (La Floria - Estación San Pedro; Vía Independece; Argentina P.I. Potosí del municipio de Funza.</t>
  </si>
  <si>
    <t>Interventoria a la construcción colector alcantarillado sanitario Corredor Agroindustrial Funza Siberia Etapa II (La Floria - Estación San Pedro; Vía Independece; Argentina P.I. Potosí del municipio de Funza.</t>
  </si>
  <si>
    <t>Estudios y diseños para la optimización de acueducto y solución de potabilización para el centro poblado Capellanía del municipio de Fúquene.</t>
  </si>
  <si>
    <t>Optimización de los acueductos Leonardo hoyos y coovesur del municipio de Fusagasugá.</t>
  </si>
  <si>
    <t>Interventoria a la cptimización de los acueductos Leonardo hoyos y coovesur del municipio de Fusagasugá.</t>
  </si>
  <si>
    <t>Formulación plan maestro de acueducto y alcantarillado  del área urbana del municipio de Fusagasugá.</t>
  </si>
  <si>
    <t>Optimizacion del acueducto cafetero del municipio de Fusagasugá.</t>
  </si>
  <si>
    <t>Interventoria a la cptimizacion del acueducto cafetero del municipio de Fusagasugá.</t>
  </si>
  <si>
    <t>Estudios y Diseños para la optimización de los acueductos Leonardo Hoyos y Coovesur del municipio de Fusagasugá</t>
  </si>
  <si>
    <t>Actualizacion Estudios y Diseños para la optimizacion  del acueducto cafetero del municipio de Fusagasuga.</t>
  </si>
  <si>
    <t>Actualizacion Estudios y Diseños  para la construcción del acueducto Espinalito del municipio de Fusagasugá departamento de Cundinamarca.</t>
  </si>
  <si>
    <t>Actualizacion Estudios y Diseños para la Optimizacion del acueducto Asuain  del municipio de Fusagasuga.</t>
  </si>
  <si>
    <t>Estudios y Diseños Planta de Tratamiento de Aguas residuales,vereda Bosachoque sector centro del municipio de Fusagasuga.</t>
  </si>
  <si>
    <t>Formulación plan maestro de acueducto para las inspecciones Río Negro, Montecristo y Los Alpes del municipio de Gachalá.</t>
  </si>
  <si>
    <t>Construcción de las obras del plan maestro de acueducto para las inspecciones de Río Negro, Montecristo y Los Alpes del municipio de Gachalá.</t>
  </si>
  <si>
    <t>Interventoria a la construcción de las obras del plan maestro de acueducto para las inspecciones de Río Negro, Montecristo y Los Alpes del municipio de Gachalá.</t>
  </si>
  <si>
    <t>Construcción acueducto y alcantarillado de la cabecera municipal del municipio de Gachalá, incluye optimización de la PTAP del municipio de Gachalá.</t>
  </si>
  <si>
    <t>Interventoria a la construcción acueducto y alcantarillado de la cabecera municipal del municipio de Gachalá, incluye optimización de la PTAP del municipio de Gachalá.</t>
  </si>
  <si>
    <t>Estudios y diseños para la optimizacion de los acueductos de las veredas: San Martin, La Aurora, San Bartolome, Santa Barbara, Roble Centro y Roble Sur del municipio de Gachancipa.</t>
  </si>
  <si>
    <t>Estudios y diseños Optimizacion acueducto vereda San Bartolome, municipio de Gachancipa. Incluye PTAP</t>
  </si>
  <si>
    <t>Construcción obras plan maestro de acueducto y alcantarillado Gachetá, Cundinamarca</t>
  </si>
  <si>
    <t>Estudios y diseños de las PTAR de San Jorge y Potrerillo incluyendo los estudios y diseños del interceptor en el sector potrerillo del municipio de Girardot.</t>
  </si>
  <si>
    <t>Construcción pozo profundo en la vereda Gacha del municipio de Gachalá.</t>
  </si>
  <si>
    <t>Interventoria a la construcción pozo profundo en la vereda Gacha del municipio de Gachalá.</t>
  </si>
  <si>
    <t>Construccion del acueducto rural de la vereda Monroy del del municipio de Gachalá.</t>
  </si>
  <si>
    <t>Interventoria a la construccion del acueducto rural de la vereda Monroy del del municipio de Gachalá.</t>
  </si>
  <si>
    <t>Estudios y Diseños acueducto rural de la vereda Monroy del Municipio de Guacheta-Cundinamarca</t>
  </si>
  <si>
    <t>Elaboración de estudios geofísicos y modelos hidrogeológicos de aguas subterráneas para el Municipio de Guaduas.</t>
  </si>
  <si>
    <t>Construcción u optimización de pozos profundos como alternativa del suministro de agua potable para el municipio de Guaduas como prioridad Chipauta y Matadero del municipio de Gachalá.</t>
  </si>
  <si>
    <t>Interventoria a la construcción u optimización de pozos profundos como alternativa del suministro de agua potable para el municipio de Guaduas como prioridad Chipauta y Matadero del municipio de Gachalá.</t>
  </si>
  <si>
    <t>Construcción Acueducto Campo Alegre del municipio de Guataquí.</t>
  </si>
  <si>
    <t>Interventoria a la construcción Acueducto Campo Alegre del municipio de Guataquí.</t>
  </si>
  <si>
    <t xml:space="preserve">Estudios y diseños para la Optimización de la Planta de Tratamiento de Agua Potable del casco urbano del Municipio de Guataquí. </t>
  </si>
  <si>
    <t xml:space="preserve">Estudios y diseños para el Mejoramiento y Adecuación del canal natural de aguas lluvias que atraviesa los barrios Santa Bárbara, Luis Carlos Galán, Las Quintas y Centro del Municipio de Guataquí. </t>
  </si>
  <si>
    <t>Actualización de los estudios y diseños para la conexión red de acueducto de la vereda campo alegre al acueducto urbano del municipio de Guataquí - cundinamarca</t>
  </si>
  <si>
    <t>Estudios y Diseños Sistema de Alcantarillado Centro poblado EL Trigo municipio de Guayabal de Siquima.</t>
  </si>
  <si>
    <t>Construcción u optimización del sistema de acueducto de San Roque del municipio de Junín.</t>
  </si>
  <si>
    <t>Interventoria a la construcción u optimización del sistema de acueducto de San Roque del municipio de Junín.</t>
  </si>
  <si>
    <t>Diagnóstico, estudios y diseños para el traslado de las redes de acueducto que interfieren en terceros carriles de la vía Bogotá - La Mesa - Anapoima</t>
  </si>
  <si>
    <t>Construcción de redes de alcantarillado y emisario final sector el Hato del municipio de La Mesa.</t>
  </si>
  <si>
    <t>Interventoria a la construcción de redes de alcantarillado y emisario final sector el Hato del municipio de La Mesa.</t>
  </si>
  <si>
    <t>Construcción de 2 Plantas de Tratamiento de Agua Potable - PTAP para las veredas Coyabo, Buenos Aires y Retiro Valle, del municipio de La Peña.</t>
  </si>
  <si>
    <t>Interventoria a la construcción de 2 Plantas de Tratamiento de Agua Potable - PTAP para las veredas Coyabo, Buenos Aires y Retiro Valle, del municipio de La Peña.</t>
  </si>
  <si>
    <t>Construcción acueducto zona alta veredas Guamal, Coyabo, Buenos Aires, Río Negro, Agua Blanca y Nacuma Alta del Municipio de La Peña, Cundinamarca.</t>
  </si>
  <si>
    <t>Interventoria a la construcción acueducto zona alta veredas Guamal, Coyabo, Buenos Aires, Río Negro, Agua Blanca y Nacuma Alta del Municipio de La Peña, Cundinamarca.</t>
  </si>
  <si>
    <t>Estudios y diseños de 2 Plantas de Tratamiento de Agua Potable - PTAP para las veredas Coyabo, Buenos Aires y Retiro Valle, del municipio de La Peña</t>
  </si>
  <si>
    <t>Optimización planta de tratamiento de agua potable del casco urbano y acueducto veredal Siete Veredas del municipio de Lenguazaque.</t>
  </si>
  <si>
    <t>Interventoria a la optimización planta de tratamiento de agua potable del casco urbano y acueducto veredal Siete Veredas del municipio de Lenguazaque.</t>
  </si>
  <si>
    <t>Optimizacion de la estacion de impulsión y ampliación de la línea de impulsión desde la PTAP principal hasta el tanque Casablanca municipio de Madrid.</t>
  </si>
  <si>
    <t>Interventoria a la optimizacion de la estacion de impulsión y ampliación de la línea de impulsión desde la PTAP principal hasta el tanque Casablanca municipio de Madrid.</t>
  </si>
  <si>
    <t>Optimización de la PTAR Madrid II de municipio de Madrid.</t>
  </si>
  <si>
    <t>Interventoria a la optimización de la PTAR Madrid II de municipio de Madrid.</t>
  </si>
  <si>
    <t>Ampliación del sistema de almacenamiento de agua potable Fase I del municipio de Madrid.</t>
  </si>
  <si>
    <t>Interventoria a la ampliación del sistema de almacenamiento de agua potable Fase I del municipio de Madrid.</t>
  </si>
  <si>
    <t>Construccion Perforación pozo profundo centro poblado Puente Piedra del municipio de Madrid.</t>
  </si>
  <si>
    <t>Interventoria a la construccion Perforación pozo profundo centro poblado Puente Piedra del municipio de Madrid.</t>
  </si>
  <si>
    <t>Estudios y diseños del acueducto interveredal Ciralonga Los Potreritos del municipio de Manta.</t>
  </si>
  <si>
    <t>Construcción de las obras de Optimización del sistema de Acueducto del Municipio de Manta</t>
  </si>
  <si>
    <t>Construcción del acueducto rural para las veredas San José y Balsillas del municipio de Mosquera</t>
  </si>
  <si>
    <t>Construcción tanque de almacenamiento casco urbano del municipio de Madrid</t>
  </si>
  <si>
    <t>Interventoria a la construcción tanque de almacenamiento casco urbano del municipio de Madrid</t>
  </si>
  <si>
    <t>Estudios y diseños para la optimización de la planta de tratamiento de agua potable municipio de Nariño.</t>
  </si>
  <si>
    <t>Construcción de las obras del plan maestro de acueducto y alcantarillado de la zona urbana del municipio de Nemocón</t>
  </si>
  <si>
    <t>Interventoria a la construcción de las obras del plan maestro de acueducto y alcantarillado de la zona urbana del municipio de Nemocón</t>
  </si>
  <si>
    <t>Actualización del plan maestro de acueducto y alcantarillado de la zona urbana del Municipio de Nemocón.</t>
  </si>
  <si>
    <t>Plan maestro de Acueducto y Alcantarillado del centro poblado de Pueblo Nuevo, jurisdiccion del Municipio de Nilo</t>
  </si>
  <si>
    <t>Construcción Planta de Tratamiento de Aguas Residuales del centro poblado Tobia del municipio de Nimaima.</t>
  </si>
  <si>
    <t>Interventoria a la construcción Planta de Tratamiento de Aguas Residuales del centro poblado Tobia del municipio de Nimaima.</t>
  </si>
  <si>
    <t>Construcción obras para la optimización acueducto centro poblado de Tobia del municipio de Nimaima.</t>
  </si>
  <si>
    <t>Interventoria a la construcción obras para la optimización acueducto centro poblado de Tobia del municipio de Nimaima.</t>
  </si>
  <si>
    <t>Construcción de pozos profundos del municipio de Nimaima.</t>
  </si>
  <si>
    <t>Interventoria a la construcción de pozos profundos del municipio de Nimaima.</t>
  </si>
  <si>
    <t>Construcción de la Planta de Tratamiento de Aguas Residuales del casco urbano del municipio de Nimaima.</t>
  </si>
  <si>
    <t>Interventoria a la construcción de la Planta de Tratamiento de Aguas Residuales del casco urbano del municipio de Nimaima.</t>
  </si>
  <si>
    <t>Estudios y diseños para la optimización acueducto centro poblado municipio de Nimaima</t>
  </si>
  <si>
    <t>Construcción de los acueductos rurales Fical Cañutal, Santa Bárbara y Centro Naranjal Concepción parte baja del municipio de Nocaima.</t>
  </si>
  <si>
    <t>Interventoria a la construcción de los acueductos rurales Fical Cañutal, Santa Bárbara y Centro Naranjal Concepción parte baja del municipio de Nocaima.</t>
  </si>
  <si>
    <t>Estudios y diseños de 3 acueductos rurales (Fical Cañutal – Santa Bárbara, Centro Naranjal, Concepción parte baja) municipio de Nocaima.</t>
  </si>
  <si>
    <t xml:space="preserve">Mejoramiento red de alcantarillado municipio de Nocaima, Cundinamarca </t>
  </si>
  <si>
    <t xml:space="preserve">Interventoria al mejoramiento red de alcantarillado municipio de Nocaima, Cundinamarca </t>
  </si>
  <si>
    <t>Construcción de la optimización y/o ampliación de la Planta de Tratamiento de Agua Potable del municipio de Pacho.</t>
  </si>
  <si>
    <t>Interventoria a la construcción de la optimización y/o ampliación de la Planta de Tratamiento de Agua Potable del municipio de Pacho.</t>
  </si>
  <si>
    <t>Optimización acueducto veredas Limoncitos, Palmar y El Florido del municipio de Pacho.</t>
  </si>
  <si>
    <t>Interventoria a la optimización acueducto veredas Limoncitos, Palmar y El Florido del municipio de Pacho.</t>
  </si>
  <si>
    <t>Diseño y construcción de la planta de potabilización y tanque de almacenamiento acueducto San Miguel del municipio de Pacho.</t>
  </si>
  <si>
    <t>Construcción de la  fase I  de la red de alcantarillado del casco urbano del municipio de Pacho, incluye PTAR del municipio de Pacho.</t>
  </si>
  <si>
    <t>Interventoria a la construcción de la  fase I  de la red de alcantarillado del casco urbano del municipio de Pacho, incluye PTAR del municipio de Pacho.</t>
  </si>
  <si>
    <t>Construccion de la planta de potabilizacion y tanque de almacenamiento acueducto corregimiento Pasuncha del municipio de Pacho.</t>
  </si>
  <si>
    <t>Interventoria a la construccion de la planta de potabilizacion y tanque de almacenamiento acueducto corregimiento Pasuncha del municipio de Pacho.</t>
  </si>
  <si>
    <t>Estudios y Diseños para la optimización y/o ampliación de la PTAP del municipio de Pacho.</t>
  </si>
  <si>
    <t>Estudios y diseños para la optimización del acueducto veredas Limoncitos, Palmar y El Florido municipio de Pacho.</t>
  </si>
  <si>
    <t>Estudios y diseños para la construccion de la planta de potabilizacion y tanque de almacenamiento acueducto corregimiento Pasuncha, municipio de Pacho.</t>
  </si>
  <si>
    <t>Estudios y diseños acueducto rural Patacia - Las Huertas municipio de Pacho.</t>
  </si>
  <si>
    <t>Estudios y diseños acueducto rural de el cucharal municipio de Pacho.</t>
  </si>
  <si>
    <t>Estudios y diseños acueducto rural El Arrayanal y compra de predio de la bocatoma municipio de Pacho.</t>
  </si>
  <si>
    <t>Ajustes a los estudios y diseños para construcción de sistema de colectores finales y planta de tratamiento de aguas residuales de casco urbano del municipio de Pacho.</t>
  </si>
  <si>
    <t>Actualización  de los Estudios y Diseños para la construcción redes de acueducto y alcantarillado sector La Virgen, municipio de Pacho</t>
  </si>
  <si>
    <t>Diagnostico,Estudios y diseños de los acueductos rurales: El Arrayanal, Limoncitos, Cucharal,San Miguel, Las Huertas, Cabrera y del corregimiento de Pasuncha, municipio de Pacho.</t>
  </si>
  <si>
    <t>Estudios y diseños del Plan Maestro de Acueducto y alcantarillado  para la inspección de Tudela del municipio de Paime.</t>
  </si>
  <si>
    <t>Estudios y diseños para la Planta de Tratamiento de Aguas Residuales del casco urbano y permiso de  vertimientos para el municipio de Paime.</t>
  </si>
  <si>
    <t>Optimización de la Planta de Tratamiento de Agua Potable en el área urbana del municipio de Pandi.</t>
  </si>
  <si>
    <t>Interventoria a la optimización de la Planta de Tratamiento de Agua Potable en el área urbana del municipio de Pandi.</t>
  </si>
  <si>
    <t>Construcción de la nueva Planta de Tratamiento de Aguas Residuales del casco urbano del municipio de Pandi.</t>
  </si>
  <si>
    <t>Interventoria a la construcción de la nueva Planta de Tratamiento de Aguas Residuales del casco urbano del municipio de Pandi.</t>
  </si>
  <si>
    <t>Estudios y diseños para la optimización de la Planta de Tratamiento de Agua Potable en el área urbana del municipio de Pandi.</t>
  </si>
  <si>
    <t>Optimización redes principales y construcción redes secundarias acueducto regional municipio de Pandi, Cundinamarca. Fase II</t>
  </si>
  <si>
    <t>Construcción de las obras del plan maestro acueducto y alcantarillado de la inspección Santa Cecilia del municipio de Paratebueno.</t>
  </si>
  <si>
    <t>Interventoria a la construcción de las obras del plan maestro acueducto y alcantarillado de la inspección Santa Cecilia del municipio de Paratebueno.</t>
  </si>
  <si>
    <t>Construcción de la  nueva Planta de Tratamiento de Agua Potable del municipio de Pasca.</t>
  </si>
  <si>
    <t>Interventoria a la construcción de la  nueva Planta de Tratamiento de Agua Potable del municipio de Pasca.</t>
  </si>
  <si>
    <t>Estudios y diseños Planta de Tratamiento de Agua Potable sector Urbano del municipio de Pasca.</t>
  </si>
  <si>
    <t>Construcción tanque de almacenamiento del municipio de Pulí.</t>
  </si>
  <si>
    <t>Interventoria a la construcción tanque de almacenamiento del municipio de Pulí.</t>
  </si>
  <si>
    <t>Estudios y diseños tanque de almacenamiento del municipio de Pulí</t>
  </si>
  <si>
    <t>Construcción de la Planta de Tratamiento de Agua potable para el área urbana incluyendo bocatoma en el municipio de Quetame.</t>
  </si>
  <si>
    <t>Interventoria a la construcción de la Planta de Tratamiento de Agua potable para el área urbana incluyendo bocatoma en el municipio de Quetame.</t>
  </si>
  <si>
    <t>Estudios y diseños para la construcción de la Planta de Tratamiento de Agua potable para el área urbana incluyendo bocatoma en el municipio de Quetame</t>
  </si>
  <si>
    <t>Estudios y Diseños construccion acueducto interveredal Guamal Alto, Guamal Bajo,Guacatape,Mesetas,Hoya Vargas,Hoya Baja y Hoya Alta y sistema de alcantarillado sector Guacapote del municipio de Quetame.</t>
  </si>
  <si>
    <t>Optimización alcantarillado casco urbano incluyendo la construcción del sistema de tratamiento de aguas residuales del municipio de Quipile.</t>
  </si>
  <si>
    <t>Interventoria a la optimización alcantarillado casco urbano incluyendo la construcción del sistema de tratamiento de aguas residuales del municipio de Quipile.</t>
  </si>
  <si>
    <t>Optimización acueductos rurales del municipio de Quipile.</t>
  </si>
  <si>
    <t>Interventoria a la optimización acueductos rurales del municipio de Quipile.</t>
  </si>
  <si>
    <t>Estudios y diseños Optimización acueductos rurales del municipio de Quipile.</t>
  </si>
  <si>
    <t>Construcción acueducto Regional El Dorado Fase II Municipio de San Bernardo</t>
  </si>
  <si>
    <t>Optimización de la planta de tratamiento de agua potable y construcción del desarenador, tanque de almacenamiento y bocatoma del acueducto urbano (Quebrada El Mortiño) Municipio de San Cayetano (incluye compra de predios).</t>
  </si>
  <si>
    <t>Interventoria a la optimización de la planta de tratamiento de agua potable y construcción del desarenador, tanque de almacenamiento y bocatoma del acueducto urbano (Quebrada El Mortiño) Municipio de San Cayetano (incluye compra de predios).</t>
  </si>
  <si>
    <t>Revisión, ajuste y actualización de los Estudios y Diseños de sistema de tratamiento de aguas residuales del área urbana del municipio de San Cayetano.</t>
  </si>
  <si>
    <t>Estudios y diseños para el plan de maestro de acueducto y alcantarillado centro poblado Camancha del municipio de San Cayetano, incluye PTAP y PTAR</t>
  </si>
  <si>
    <t>Estudios y diseños para la optimización de la planta de tratamiento de agua potable y construcción del desarenador, tanque de almacenamiento y bocatoma del acueducto urbano (Quebrada El Mortiño) municipio de San Cayetano.</t>
  </si>
  <si>
    <t>Contrucción de la Planta de Tratamiento de Aguas Residuales del casco urbano del municipio de San Francisco.</t>
  </si>
  <si>
    <t>Interventoria a la contrucción de la Planta de Tratamiento de Aguas Residuales del casco urbano del municipio de San Francisco.</t>
  </si>
  <si>
    <t>Construcción y optimización de las obras del plan maestro de acueducto y alcantarillado del municipio de San Francisco.</t>
  </si>
  <si>
    <t>Interventoria a la construcción y optimización de las obras del plan maestro de acueducto y alcantarillado del municipio de San Francisco.</t>
  </si>
  <si>
    <t>Construcción para la optimización del sistema de acueducto del centro urbano municipio de San Francisco.</t>
  </si>
  <si>
    <t>Interventoria a la construcción para la optimización del sistema de acueducto del centro urbano municipio de San Francisco.</t>
  </si>
  <si>
    <t>Construccion planta de tratamiento de agua potable de la vereda Juan Vera del municipio de San Francisco.</t>
  </si>
  <si>
    <t>Interventoria a la construccion planta de tratamiento de agua potable de la vereda Juan Vera del municipio de San Francisco.</t>
  </si>
  <si>
    <t>Construccion del acueducto veredal San Francisco, San Miguel y el Muña del municipio de San Francisco</t>
  </si>
  <si>
    <t>Interventoria a la construccion del acueducto veredal San Francisco, San Miguel y el Muña del municipio de San Francisco</t>
  </si>
  <si>
    <t>Construccion Acueducto Regional de las Veredas Sabaneta en el municipio  de san Francisco y veredas Tierra Grata del Municipio de Facatativa.</t>
  </si>
  <si>
    <t>Interventoria a la construccion Acueducto Regional de las Veredas Sabaneta en el municipio  de san Francisco y veredas Tierra Grata del Municipio de Facatativa.</t>
  </si>
  <si>
    <t>Estudios y diseños de la PTAR casco urbano del municipio de San Francisco.</t>
  </si>
  <si>
    <t>Estudios y diseños de la actualización del plan maestro de acueducto y alcantarillado del municipio de San Francisco.</t>
  </si>
  <si>
    <t>Estudios y diseños para el acueducto veredal de San Antonio, San Miguel y el Muña del municipio de San Francisco.</t>
  </si>
  <si>
    <t>Estudios y diseños del plan maestro de acueducto y alcantarillado inspección de policía de Cambao. Incluye PTAP y PTAR de San Juan de Rioseco.</t>
  </si>
  <si>
    <t>Construcción plan maestro de Acueducto Urbano Municipio de San Juan de Rioseco</t>
  </si>
  <si>
    <t>Estudios y diseños del alcantarillado de la urbanización Villa del Prado Vereda Acuapal del municipio de Sasaima.</t>
  </si>
  <si>
    <t>Estudios y diseños de los tanque de almacenamiento para la optimización de los acueductos de Acualimonar y Suroccidente del municipio de Sasaima.</t>
  </si>
  <si>
    <t>Optimización del sistema de tratamiento de aguas residuales PTAR II, del casco urbano del municipio de Sesquilé.</t>
  </si>
  <si>
    <t>Interventoria a la optimización del sistema de tratamiento de aguas residuales PTAR II, del casco urbano del municipio de Sesquilé.</t>
  </si>
  <si>
    <t>Optimización acueductos rurales del municipio de Silvania.</t>
  </si>
  <si>
    <t>Interventoria a la optimización acueductos rurales del municipio de Silvania.</t>
  </si>
  <si>
    <t>Construccion de la nueva Planta de Traramiento de aguas Residuales de la cabecera del municipio de Silvania.</t>
  </si>
  <si>
    <t>Interventoria a la construccion de la nueva Planta de Traramiento de aguas Residuales de la cabecera del municipio de Silvania.</t>
  </si>
  <si>
    <t>Construcción de la Planta de Tratamiento de Agua Potable del centro poblado Subia del municipio de Silvania.</t>
  </si>
  <si>
    <t>Interventoria a la construcción de la Planta de Tratamiento de Agua Potable del centro poblado Subia del municipio de Silvania.</t>
  </si>
  <si>
    <t>Automatización del sistema de motobombeo sector Molino Rojo del municipio de Silvania.</t>
  </si>
  <si>
    <t>Interventoria a la automatización del sistema de motobombeo sector Molino Rojo del municipio de Silvania.</t>
  </si>
  <si>
    <t>Actualizacion y ajuste a los estudios y diiseños del acueducto Subisafran del municipio de Silvania.</t>
  </si>
  <si>
    <t>Construcción y  optimización acueducto Churnica del municipio de Simijaca.</t>
  </si>
  <si>
    <t>Construcción acueducto de las veredas Fical, Uncal, Pantano y Hato Chico (teniendo en cuenta la reactivación del pozo Hato Chico e instalación de pozo sector Concordia) del municipio de Simijaca.</t>
  </si>
  <si>
    <t>Estudios y diseños contrucción acueducto de las veredas Fical, Uncal, Pantano y Hato Chico municipio de Simijaca.</t>
  </si>
  <si>
    <t>Construcción redes de alcantarillado pluvial y sanitario barrio Ciudad Latina II Comuna I del municipio de Soacha.</t>
  </si>
  <si>
    <t>Interventoria a la construcción redes de alcantarillado pluvial y sanitario barrio Ciudad Latina II Comuna I del municipio de Soacha.</t>
  </si>
  <si>
    <t>Construcción estación de bombeo, interceptor Luis Carlos Galán, Río Soacha Comuna 2 del municipio de Soacha.</t>
  </si>
  <si>
    <t>Interventoria a la construcción estación de bombeo, interceptor Luis Carlos Galán, Río Soacha Comuna 2 del municipio de Soacha.</t>
  </si>
  <si>
    <t>Construcción conexiones redes locales a los  interceptores carrera 13 y Soacha Oriental Comuna 2 y 6 del municipio de Soacha.</t>
  </si>
  <si>
    <t>Interventoria a la construcción conexiones redes locales a los  interceptores carrera 13 y Soacha Oriental Comuna 2 y 6 del municipio de Soacha.</t>
  </si>
  <si>
    <t>Construccion del alcantarillado sanitario, sector La Rochela, vereda el Paramo municipio de Subachoque.</t>
  </si>
  <si>
    <t>Interventoria a la construccion del alcantarillado sanitario, sector La Rochela, vereda el Paramo municipio de Subachoque.</t>
  </si>
  <si>
    <t>Estudios y diseños para la nueva Planta de Tratamiento de Aguas Residuales del municipio de Subachoque.</t>
  </si>
  <si>
    <t xml:space="preserve">Estudios y diseños de redes de alcantarillado pluvial y sanitario, municipio de Subachoque. </t>
  </si>
  <si>
    <t>Construcción, Optimización y ampliación sistema de acueducto interveredal San Marcos, la Magola, Guadual y las Delicias incluye PTAPdel municipio de Supatá.</t>
  </si>
  <si>
    <t>Interventoria a la construcción, Optimización y ampliación sistema de acueducto interveredal San Marcos, la Magola, Guadual y las Delicias incluye PTAPdel municipio de Supatá.</t>
  </si>
  <si>
    <t>Construcción Planta de Tratamiento de Agua Potable del casco urbano del municipio de Supatá.</t>
  </si>
  <si>
    <t>Interventoria a la construcción Planta de Tratamiento de Agua Potable del casco urbano del municipio de Supatá.</t>
  </si>
  <si>
    <t>Construcción de las etapas 2 y 3 del plan maestro de alcantarillado del municipio de Supatá.</t>
  </si>
  <si>
    <t>Interventoria a la construcción de las etapas 2 y 3 del plan maestro de alcantarillado del municipio de Supatá.</t>
  </si>
  <si>
    <t>Ampliación del sistema de acueducto y alcantarillado entre carrera 7 y calle 7 (Urbanización)  del municipio de Supatá.</t>
  </si>
  <si>
    <t>Interventoria a la ampliación del sistema de acueducto y alcantarillado entre carrera 7 y calle 7 (Urbanización)  del municipio de Supatá.</t>
  </si>
  <si>
    <t>Revisión, ajustes y actualización de los estudios y diseños del sistema de acueducto interveredal San Marcos, la Magola, Guadual y las Delicias del municipio de Supatá.  incluye PTAP.</t>
  </si>
  <si>
    <t>Contrucción obras del plan maestro de alcantarillado del casco urbano del municipio de Susa.</t>
  </si>
  <si>
    <t>Interventoria a la contrucción obras del plan maestro de alcantarillado del casco urbano del municipio de Susa.</t>
  </si>
  <si>
    <t>Construcción de pozos profundos en las veredas de La Estación y Punta de Cruz del municipio de Susa</t>
  </si>
  <si>
    <t>Interventoria a la construcción de pozos profundos en las veredas de La Estación y Punta de Cruz del municipio de Susa</t>
  </si>
  <si>
    <t>Construcción de plantas compactas rurales en las veredas Timinguita , Nutrias, Matarredonda, Tablón y Fragua del Municipio de Susa.</t>
  </si>
  <si>
    <t>Construcción de las obras del plan maestro de acueducto casco urbano del municipio de Susa.</t>
  </si>
  <si>
    <t>Interventoria a la construcción de las obras del plan maestro de acueducto casco urbano del municipio de Susa.</t>
  </si>
  <si>
    <t>Construcción de acueducto rurales del municipio de Susa.</t>
  </si>
  <si>
    <t>Interventoria a la construcción de acueducto rurales del municipio de Susa.</t>
  </si>
  <si>
    <t>Estudios y diseños para la construcción de pozos profundos en las veredas de La Estación y Punta de Cruz - Estudios geofísicos del municipio de Susa.</t>
  </si>
  <si>
    <t>Estudios y diseños para la construccion de plantas compactas rurales en las veredas Timinguita, Nutrias, Matarredonda, Tablón y Fragua del municipio de Susa.</t>
  </si>
  <si>
    <t>Estudios y diseños acueductos rurales del municipio de Susa.</t>
  </si>
  <si>
    <t>Actualización Estudios y diseños plan maestro de alcantarillado casco urbano del municipio de Susa.</t>
  </si>
  <si>
    <t xml:space="preserve">Actualización Estudios y diseños plan maestro de acueducto casco urbano del municipio de Susa. </t>
  </si>
  <si>
    <t>Construccion del tanque de almacenamiento del casco urbano del municipio de Sutatausa.</t>
  </si>
  <si>
    <t>Interventoria a la construccion del tanque de almacenamiento del casco urbano del municipio de Sutatausa.</t>
  </si>
  <si>
    <t>Construcción del tanque de almacenamiento de la vereda Santa Bárbara del municipio de Sutatausa.</t>
  </si>
  <si>
    <t>Interventoria a la construcción del tanque de almacenamiento de la vereda Santa Bárbara del municipio de Sutatausa.</t>
  </si>
  <si>
    <t>Construcción del Plan Maestro de Alcantarillado pluvial del casco urbano del municipio de Sutatausa.</t>
  </si>
  <si>
    <t>Interventoria a la construcción del Plan Maestro de Alcantarillado pluvial del casco urbano del municipio de Sutatausa.</t>
  </si>
  <si>
    <t>Estudios y diseños para la construcción del tanque de almacenamiento del casco urbano del municipio de Sutatausa.</t>
  </si>
  <si>
    <t>Estudios y Diseños para la Construccion del  Plan Maestro de Alcantarillado pluvial del Casco Urbano del Municipio de Sutatausa.</t>
  </si>
  <si>
    <t>Actualización de los estudios y diseños para el mejoramiento de los sistemas de acueducto vereda Concubita municipio de Sutatausa.</t>
  </si>
  <si>
    <t>Estudios hidrogeológicos para determinar una fuente de abastecimiento alterna para la optimizacion del acueducto Salibarba, municipio de Tabio.</t>
  </si>
  <si>
    <t>Construcción de los acueductos veredales de:  Lagunitas, Salitre, Páramo Bajo, Llano Grande y San Antonio (Incluye PTAP) del municipio de Tausa.</t>
  </si>
  <si>
    <t>Interventoria a la construcción de los acueductos veredales de:  Lagunitas, Salitre, Páramo Bajo, Llano Grande y San Antonio (Incluye PTAP) del municipio de Tausa.</t>
  </si>
  <si>
    <t>Construcción de obras del Plan maestro de acueducto y alcantarillado de Patio Bonito (en Nemocón) y Pajarito (En Tausa)</t>
  </si>
  <si>
    <t>Interventoria a la construcción de obras del Plan maestro de acueducto y alcantarillado de Patio Bonito (en Nemocón) y Pajarito (En Tausa)</t>
  </si>
  <si>
    <t>Construcción de la planta de tratamiento de agua potable sector acueducto San Isidro y La Honda del municipio de Tena.</t>
  </si>
  <si>
    <t>Interventoria a la construcción de la planta de tratamiento de agua potable sector acueducto San Isidro y La Honda del municipio de Tena.</t>
  </si>
  <si>
    <t>Complementación de obras del plan maestro de alcantarillado del área urbana del municipio de Tena.</t>
  </si>
  <si>
    <t>Interventoria a la complementación de obras del plan maestro de alcantarillado del área urbana del municipio de Tena.</t>
  </si>
  <si>
    <t>Ampliación de redes del acueducto del área urbana del municipio de Tena.</t>
  </si>
  <si>
    <t>Interventoria a la ampliación de redes del acueducto del área urbana del municipio de Tena.</t>
  </si>
  <si>
    <t>Ampliación de red de alcantarillado de Tena y La Gran Vía del municipio de Tena.</t>
  </si>
  <si>
    <t>Interventoria a la ampliación de red de alcantarillado de Tena y La Gran Vía del municipio de Tena.</t>
  </si>
  <si>
    <t>Mejoramiento acueducto interveredal Nacederos La Marcelina, Vereda Bateas y Caño Fisto y vereda El Mango del municipio de Tibacuy.</t>
  </si>
  <si>
    <t>Interventoria al mejoramiento acueducto interveredal Nacederos La Marcelina, Vereda Bateas y Caño Fisto y vereda El Mango del municipio de Tibacuy.</t>
  </si>
  <si>
    <t>Construccion PTAR Cumaca y urbana del municipio de Tibacuy.</t>
  </si>
  <si>
    <t>Interventoria a la construccion PTAR Cumaca y urbana del municipio de Tibacuy.</t>
  </si>
  <si>
    <t>Construcción del acueducto vereda San José, Albania, La Vega, San Vicente,  del municipio de Tibacuy.</t>
  </si>
  <si>
    <t>Interventoria a la construcción del acueducto vereda San José, Albania, La Vega, San Vicente,  del municipio de Tibacuy.</t>
  </si>
  <si>
    <t>Construcción de pozos profundos  del municipio de Tocaima.</t>
  </si>
  <si>
    <t>Interventoria a la construcción de pozos profundos  del municipio de Tocaima.</t>
  </si>
  <si>
    <t>Estudios y Diseños de sistema tratamiento de aguas residuales del municipio de Tocaima y sus obras complementarias</t>
  </si>
  <si>
    <t>Construcción y optimización Fase I Plan maestro de acueducto y alcantarillado sanitario y pluvial del municipio de Topancipá.</t>
  </si>
  <si>
    <t>Interventoria a la construcción y optimización Fase I Plan maestro de acueducto y alcantarillado sanitario y pluvial del municipio de Topancipá.</t>
  </si>
  <si>
    <t xml:space="preserve">Ampliación capacidad de almacenamiento Tanque Caita, incluyendo automatización (tanque prefabricado), del municipio de Tocancipá. </t>
  </si>
  <si>
    <t xml:space="preserve">Interventoria a la ampliación capacidad de almacenamiento Tanque Caita, incluyendo automatización (tanque prefabricado), del municipio de Tocancipá. </t>
  </si>
  <si>
    <t>Construcción de las obras del plan maestro de acueducto y alcantarillado del municipio de Topaipí.</t>
  </si>
  <si>
    <t>Interventoria a la construcción de las obras del plan maestro de acueducto y alcantarillado del municipio de Topaipí.</t>
  </si>
  <si>
    <t>Estudios y diseños para la construcción de la Planta de Tratamiento de Aguas residuales, del Municipio de Topaipí</t>
  </si>
  <si>
    <t>Mejoramiento y optimización del sistema de acueducto y alcantarillado en el casco urbano del municipio de Ubalá.</t>
  </si>
  <si>
    <t>Interventoria al mejoramiento y optimización del sistema de acueducto y alcantarillado en el casco urbano del municipio de Ubalá.</t>
  </si>
  <si>
    <t>Construcción del plan maestro de acueducto del centro poblado de Mámbita, municipio de Ubalá.</t>
  </si>
  <si>
    <t>Interventoria a la construcción del plan maestro de acueducto del centro poblado de Mámbita, municipio de Ubalá.</t>
  </si>
  <si>
    <t>Estudios y diseños Plan Maestro de Alcantarillado Urbano Fase II, incluye PTAR municipio de Ubaque Departamento de Cundinamarca</t>
  </si>
  <si>
    <t>Obras para la reubicación de la bocatoma y aducción del municipio de Ubaté.</t>
  </si>
  <si>
    <t>Interventoria a las obras para la reubicación de la bocatoma y aducción del municipio de Ubaté.</t>
  </si>
  <si>
    <t>Construcción de pozo profundo en la vereda Guatancuy del municipio de Ubaté.</t>
  </si>
  <si>
    <t>Interventoria a la construcción de pozo profundo en la vereda Guatancuy del municipio de Ubaté.</t>
  </si>
  <si>
    <t>Construcción de los sistemas de alcantarillado de los Centros Poblados: Palo Gordo, Guatancuy y San Luis del municipio de Ubaté.</t>
  </si>
  <si>
    <t>Interventoria a la construcción de los sistemas de alcantarillado de los Centros Poblados: Palo Gordo, Guatancuy y San Luis del municipio de Ubaté.</t>
  </si>
  <si>
    <t>Estudios y diseños para la reubicación de la bocatoma de Ubaté</t>
  </si>
  <si>
    <t>Estudios y diseños para  la construcción del pozo profundo en la vereda Guatancuy del municipio de Ubaté</t>
  </si>
  <si>
    <t>Ajustes a los estudios y diseños de la construcción y optimización, alcantarillado sanitario y pluvial, cabecera municipal de Ubaté, Cundinamarca</t>
  </si>
  <si>
    <t>Construcción del acueducto veredal Chivaza, La Montaña, El Entable, La Fría y Terama del municipio de Útica.</t>
  </si>
  <si>
    <t>Interventoria a la construcción del acueducto veredal Chivaza, La Montaña, El Entable, La Fría y Terama del municipio de Útica.</t>
  </si>
  <si>
    <t>Estudios y diseños para la optimización del acueducto de la vereda Furatena del municipio de Útica.</t>
  </si>
  <si>
    <t>Estudios y diseños para la construccion del acueducto veredal la  Chivaza, La Montaña, El Entable, La Fría, Terama Vigual y La Abuelita del municipio de Útica.</t>
  </si>
  <si>
    <t xml:space="preserve">Optimización de la  Planta de Tratamiento de Agua Potable del municipio de Venecia </t>
  </si>
  <si>
    <t xml:space="preserve">Interventoria a la optimización de la  Planta de Tratamiento de Agua Potable del municipio de Venecia </t>
  </si>
  <si>
    <t>Construcción redes de acueducto para las veredas Palmar Alto, Medio y Bajo, Sabaneta Alta, Sabaneta Baja y Diamante del municipio de Venecia.</t>
  </si>
  <si>
    <t>Interventoria a la construcción redes de acueducto para las veredas Palmar Alto, Medio y Bajo, Sabaneta Alta, Sabaneta Baja y Diamante del municipio de Venecia.</t>
  </si>
  <si>
    <t>Construcción del acueducto vereda Chontecito del municipio de Vergara.</t>
  </si>
  <si>
    <t>Interventoria a la construcción del acueducto vereda Chontecito del municipio de Vergara.</t>
  </si>
  <si>
    <t>Construcción del sistema de acueducto rural vereda El Palmar y construcción del reforzamiento del abastecimiento del sistema de acueducto urbano, municipio de Vergara.</t>
  </si>
  <si>
    <t>Interventoria a la construcción del sistema de acueducto rural vereda El Palmar y construcción del reforzamiento del abastecimiento del sistema de acueducto urbano, municipio de Vergara.</t>
  </si>
  <si>
    <t>Actualización y ajuste del proyecto Construcción del sistema de acueducto rural vereda El palmar por cambio de la ubicación de la estación de bombeo municipio de Vergara.</t>
  </si>
  <si>
    <t>Ajuste y actualizacion del proyecto del sistema de acueducto de la vereda de Guacamayas municipio de Vergara.</t>
  </si>
  <si>
    <t>Estudios y diseños Acueducto vereda Chontecito del municipio de Vergara.</t>
  </si>
  <si>
    <t>Estudios y diseños de acueducto interveredal vianicito, el Rosario y Alto del Rosario del municipio de Viani</t>
  </si>
  <si>
    <t>Estudios y Diseños de nueva bocatoma y redes de aduccion para el acueducto vereda Alto del Pueblo del municipio de Viani</t>
  </si>
  <si>
    <t>Mejoramiento acueducto interveredal Vianicito, centro El Rosario y Alto del Rosario del municipio de Vianí.</t>
  </si>
  <si>
    <t>Interventoria al mejoramiento acueducto interveredal Vianicito, centro El Rosario y Alto del Rosario del municipio de Vianí.</t>
  </si>
  <si>
    <t>Construcción del acueducto veredal Manillas (incluye solución de tratamiento de agua) del municipio de Vianí.</t>
  </si>
  <si>
    <t>Interventoria a la construcción del acueducto veredal Manillas (incluye solución de tratamiento de agua) del municipio de Vianí.</t>
  </si>
  <si>
    <t>Construcción de una nueva bocatoma y redes de aducción para el acueducto vereda Alto del Pueblo del municipio de Vianí.</t>
  </si>
  <si>
    <t>Interventoria a la construcción de una nueva bocatoma y redes de aducción para el acueducto vereda Alto del Pueblo del municipio de Vianí.</t>
  </si>
  <si>
    <t>Complementación de obras del plan maestro de acueducto y alcantarillado del área urbana del municipio de Vianí.</t>
  </si>
  <si>
    <t>Interventoria a la complementación de obras del plan maestro de acueducto y alcantarillado del área urbana del municipio de Vianí.</t>
  </si>
  <si>
    <t>Estudios y diseños del plan maestro acueducto y alcantarillado del casco urbano. Municipio de Vianí.</t>
  </si>
  <si>
    <t>Construcción de la planta de tratamiento de aguas residuales del casco urbano del municipio de Villagómez.</t>
  </si>
  <si>
    <t>Interventoria a la construcción de la planta de tratamiento de aguas residuales del casco urbano del municipio de Villagómez.</t>
  </si>
  <si>
    <t>Construccion para la Planta de tratamiento de agua potable, para las veredas de Campamento y Mitacas del municipio de Villagómez.</t>
  </si>
  <si>
    <t>Interventoria a la construccion para la Planta de tratamiento de agua potable, para las veredas de Campamento y Mitacas del municipio de Villagómez.</t>
  </si>
  <si>
    <t xml:space="preserve">Mejoramiento del  sistema de Acueducto del casco urbano del municipio de Villagómez. </t>
  </si>
  <si>
    <t xml:space="preserve">Interventoria al mejoramiento del  sistema de Acueducto del casco urbano del municipio de Villagómez. </t>
  </si>
  <si>
    <t>Estudios y Diseños para la planta de tratamiento de Agua Potable para las veredas de Campamento y Mitacas del municipio de Villagoméz.</t>
  </si>
  <si>
    <t>Construcción tercera fase plan maestro de acueducto y alcantarillado del casco urbano del municipio de Villapinzón.</t>
  </si>
  <si>
    <t>Interventoria a la construcción tercera fase plan maestro de acueducto y alcantarillado del casco urbano del municipio de Villapinzón.</t>
  </si>
  <si>
    <t>Construcción  de colectores de vertimientos  al emisario final del alcantarillado urbano, municipio de Villapinzón</t>
  </si>
  <si>
    <t>Interventoria a la construcción  de colectores de vertimientos  al emisario final del alcantarillado urbano, municipio de Villapinzón</t>
  </si>
  <si>
    <t>Estudios y diseños reubicación de red de aducción acueducto urbano</t>
  </si>
  <si>
    <t>Actualización del Plan Maestro de acueducto y alcantarillado del casco urbano del municipio de Villapinzón.</t>
  </si>
  <si>
    <t xml:space="preserve">Estudios y diseños para ampliación de redes de  acueductos veredas Chiguala y Sonsa en el  municipio de Villapinzón  </t>
  </si>
  <si>
    <t>Construccion del sistema de acueducto sector naranjal (Incluye PTAP), sector naranjal del municipio de Villeta.</t>
  </si>
  <si>
    <t>Interventoria a la construccion del sistema de acueducto sector naranjal (Incluye PTAP), sector naranjal del municipio de Villeta.</t>
  </si>
  <si>
    <t>Mejoramiento de la red de alcantarillado del centro poblado El Piñal del municipio de Viotá.</t>
  </si>
  <si>
    <t>Interventoria ala mejoramiento de la red de alcantarillado del centro poblado El Piñal del municipio de Viotá.</t>
  </si>
  <si>
    <t>Construccion de obras para la actualizacion y ajuste del Plan Maestro de Alcantarillado del casco urbano del municipio de Viotá.</t>
  </si>
  <si>
    <t>Interventoria a la construccion de obras para la actualizacion y ajuste del Plan Maestro de Alcantarillado del casco urbano del municipio de Viotá.</t>
  </si>
  <si>
    <t>Estudios y Diseños para la actualizacion y ajuste del Plan Maestro de Alcantarillado del casco urbano del municipo de Viota</t>
  </si>
  <si>
    <t>Obras Plan Maestro de alcantarillado del municipio de Yacopí.</t>
  </si>
  <si>
    <t>Interventoria a las obras Plan Maestro de alcantarillado del municipio de Yacopí.</t>
  </si>
  <si>
    <t>Construcción de la planta de tratamiento de aguas residuales - PTAR e interceptores del casco urbano del municipio de Yacopí</t>
  </si>
  <si>
    <t>Estudios y diseños del Plan maestro de alcantarillado sanitario y pluvial del caso urbano del municipio de Yacopí,incluye PTAR</t>
  </si>
  <si>
    <t>Construcción de las redes de distribución, dotación de la PTAP y perforación del pozo profundo para la vereda El Chuscal del municipio de Zipacón.</t>
  </si>
  <si>
    <t>Interventoria a la construcción de las redes de distribución, dotación de la PTAP y perforación del pozo profundo para la vereda El Chuscal del municipio de Zipacón.</t>
  </si>
  <si>
    <t>“Prestación De Servicios Profesionales Para Realizar El Apoyo A  La Gestion  Y Acompañamiento A La Subgerencia Tecnica, Direccion De Estructuracion De Proyectos O Quien Haga Sus Veces, En El Proceso De Estructuracion,Obtencion De Concepto Tecnico Favorable Y/O Viabilizacion Ante Los Mecanismos De Evaluacion De Proyectos.”</t>
  </si>
  <si>
    <t>“Prestación De Servicios Profesionales Como Apoyo Y Acompañamiento Para La Coordinación Técnica De Formulación, Revisión, Alistamiento, Actualización, Y/O Radicación Y Ajuste De Proyectos Para Viabilización.”</t>
  </si>
  <si>
    <t>Prestar Servicios Profesionales Para Apoyar A La Subgerencia Tecnica Y Direccion De Estructuración De Proyectos En La Gestión Predial, Revisión, Actualizacion Y Apoyo A Proyectos De Agua Potable Y Saneamiento Basico</t>
  </si>
  <si>
    <t>Prestacion de Servicios para el acompañamiento Y Apoyo Como Auxiliar De Ingeniería Al Área De Estructuración De Proyectos</t>
  </si>
  <si>
    <t>Prestacion De Servicios Profesionales  De Apoyo Y Acompañamiento A La Subgerencia Tecnica, Direccion De Estructuracion De Proyectos , Para Proyectos De Agua Potable Y Saneamiento Básico</t>
  </si>
  <si>
    <t>Prestar Servicios Profesionales A La Subgerencia Técnica, Dirección De Estructuración De Proyectos, De Apoyo Y Acompañamiento En Gestión Predial, Identificación, Evaluación Y/O Saneamiento De Predios Requeridos Para Proyectos De Agua Potable Y Saneamiento Básico.</t>
  </si>
  <si>
    <t>Pretacion de Servicios como apoyo Y Acompañamiento A La Gestión De  Dirección De Estructuración De Proyectos</t>
  </si>
  <si>
    <t>“Prestar Servicios Profesionales Como Abogado, Para Apoyar Al Grupo De Trabajo De Gestión Predial De Empresas Públicas De Cundinamarca S.A-ESP, En Los Trámites Jurídicos Y Administrativos Necesarios Para Lograr Adquisición De La Propiedad O La Constitución De Servidumbres Que Permitan El Uso De Los Predios Requeridos Para La Viabilización Y Construcción De Proyectos De Agua Potable Y Saneamiento Básico"</t>
  </si>
  <si>
    <t>"Prestación De Servicios De Apoyo Para La Formulación, Revisión, Alistamiento, Actualización Y/O Radicación De La Metodología M.G.A. Para Proyectos Que Requieran Viabilización Y Obtención De Concepto Técnico Favorable Ante Los Mecanismos De Evaluación De Proyectos."</t>
  </si>
  <si>
    <t>"Prestación De Servicios De Apoyo Administrativo A La Dirección De Estructuración De Proyectos"</t>
  </si>
  <si>
    <t>"Prestación De Servicios Profesionales Como Ingeniero Especialista, Para La Actualización Y Ajuste De Proyectos Para Viabilización"</t>
  </si>
  <si>
    <t>“Prestación De Servicios Profesionales para el Acompañamiento Y Apoyo A La Subgerencia Técnica En El Proceso De Seguimiento Y Supervisión De Los Proyectos Y Contratos Que Le Asigne El Supervisor.”</t>
  </si>
  <si>
    <t>"Prestación De Servicios Como Apoyo Administrativo A La Subgerencia Técnica. "</t>
  </si>
  <si>
    <t>"Prestación De Servicios  De Acompañamiento Y Apoyo Como Auxiliar De Ingeniería A La Subgerencia Tecnica"</t>
  </si>
  <si>
    <t>"Prestacion de servicios profesionales para apoyar y realizar seguimiento de los proyectos estrategicos a cargo de empresa publicas de cundinamarca"</t>
  </si>
  <si>
    <t>"Prestacion De Servicios Para Asesorar Técnicamente Los Proyectos A Cargo De La Subgerencia Tecnica De Empresas Publicas De Cundinamarca S.A Esp"</t>
  </si>
  <si>
    <t>"Prestación De Servicios Profesionales Como Ingeniero, Para La Actualización Y Ajuste De Proyectos Para Viabilización"</t>
  </si>
  <si>
    <t>"Prestación De Servicios Para El Acompañamiento A La Subgerencia Técnica, Dirección De Estructuración De Proyectos O A Quien Haga Sus Veces Como Ingeniero Especialista Para La Actualización, Revisión Y Ajuste De Presupuesto Para Los Proyectos De Agua Potable Y Saneamiento Básico"</t>
  </si>
  <si>
    <t>"Prestación De Servicios De Apoyo Como Dibujante, Para La Actualización Y Ajuste De Proyectos Para Viabilización"</t>
  </si>
  <si>
    <t>Prestación De Servicios Para El Acompañamiento A La Subgerencia Técnica, Dirección De Estructuración De Proyectos O A Quien Haga Sus Veces Como Ingeniero Especialista Para La Actualización, Revisión Y Ajuste De Presupuesto Para Los Proyectos De Agua Potable Y Saneamiento Básico</t>
  </si>
  <si>
    <t>Interventoria Integral A Los Proyectos De Obra, Derivados De Los Contratos Y Convenio Interadministrativos Que Adelanto Empresas Publicas De Cundinamarca S.A. E.S.P. En Su Condicion De Gestor Del Plan Departamental De Aguas Pap-Pda (Grupo 1)</t>
  </si>
  <si>
    <t>19 MESES</t>
  </si>
  <si>
    <t>FIA - PDA</t>
  </si>
  <si>
    <t>Interventoria Integral A Los Proyectos De Obra, Derivados De Los Contratos Y Convenio Interadministrativos Que Adelanto Empresas Publicas De Cundinamarca S.A. E.S.P. En Su Condicion De Gestor Del Plan Departamental De Aguas Pap-Pda (Grupo 2)</t>
  </si>
  <si>
    <t>Interventoria Integral A Los Proyectos De Obra, Derivados De Los Contratos Y Convenio Interadministrativos Que Adelanto Empresas Publicas De Cundinamarca S.A. E.S.P. En Su Condicion De Gestor Del Plan Departamental De Aguas Pap-Pda (Grupo 3)</t>
  </si>
  <si>
    <t>Interventoria Integral A Los Proyectos De Obra, Derivados De Los Contratos Y Convenio Interadministrativos Que Adelanto Empresas Publicas De Cundinamarca S.A. E.S.P. En Su Condicion De Gestor Del Plan Departamental De Aguas Pap-Pda (Grupo 4)</t>
  </si>
  <si>
    <t>14 MESES</t>
  </si>
  <si>
    <t>Interventoria Integral A Los Proyectos De Obra, Derivados De Los Contratos Y Convenio Interadministrativos Que Adelanto Empresas Publicas De Cundinamarca S.A. E.S.P. En Su Condicion De Gestor Del Plan Departamental De Aguas Pap-Pda (Grupo 5)</t>
  </si>
  <si>
    <t>Interventoria Integral A Los Proyectos De Obra, Derivados De Los Contratos Y Convenio Interadministrativos Que Adelanto Empresas Publicas De Cundinamarca S.A. E.S.P. En Su Condicion De Gestor Del Plan Departamental De Aguas Pap-Pda (Grupo 6)</t>
  </si>
  <si>
    <t>13 MESES</t>
  </si>
  <si>
    <t>Interventoria Integral A Los Proyectos De Obra, Derivados De Los Contratos Y Convenio Interadministrativos Que Adelanto Empresas Publicas De Cundinamarca S.A. E.S.P. En Su Condicion De Gestor Del Plan Departamental De Aguas Pap-Pda (Grupo 7)</t>
  </si>
  <si>
    <t>16 MESES</t>
  </si>
  <si>
    <t>INTERVENTORÍA INTEGRAL A EJECUCIÓN DEL PROGRAMA DE CONEXIONES INTRADOMICILIARIAS EN LOS MUNICIPIOS DE GUATAQUI, GUAYABAL DE SIQUIMA, QUEBRADANEGRA, SUPATA, VERGARA Y PANDI – CUNDINAMARCA</t>
  </si>
  <si>
    <t>INTERVENTORIA INTEGRAL A LA CONSTRUCCIÓN DE UNIDADES SANITARIAS EN LA ZONA RURAL DE LOS MUNICIPIO DEL DEPARTAMENTO DE CUNDINAMARCA, DE ACUERDO A LOS GRUPOS ESPECIFICADOS EN LOS ESTUDIOS PREVIOS</t>
  </si>
  <si>
    <t>MANUAL DE CONTRATACIÓN 
LISTA CORTA</t>
  </si>
  <si>
    <t>NOVIEMBRE</t>
  </si>
  <si>
    <t xml:space="preserve">DICIEMBRE </t>
  </si>
  <si>
    <t>PRESTAR SERVICIOS DE VIGILANCIA Y SEGURIDAD PRIVADA EN LA MODALIDAD DE VIGILANCIA FIJA DURANTE LAS 24 HORAS DEL DÍA, PARA LA ESTACIÓN DE BOMBEO HACIENDA CASA BLANCA EN EL MUNICIPIO DE MADRID CUNDINAMARCA</t>
  </si>
  <si>
    <t>“PRESTACIÓN DE SERVICIOS PROFESIONALES PARA APOYAR LA GESTIÓN EN LA DIRECCIÓN DE PLANEACIÓN Y EN ESPECIAL EL MANTENIMIENTO Y MEJORA CONTINUA DEL SISTEMA INTEGRADO DE GESTIÓN DE EMPRESAS PÚBLICAS DE CUNDINAMARCA.</t>
  </si>
  <si>
    <t>“PRESTACION DE SERVICIOS PROFESIONALES PARA ADELANTAR LA IMPLEMENTACION, PUESTA EN MARCHA Y MANTENIMIENTO DEL BANCO DE PROYECTOS DE EMPRESAS PÚBLICAS DE CUNDINAMARCA SA ESP”.</t>
  </si>
  <si>
    <t>“PRESTACIÓN DE SERVICIOS PROFESIONALES PARA COORDINAR LA IMPLEMENTACIÓN Y PUESTA EN MARCHA DE LA FASE I DEL SISTEMA DE INFORMACIÓN GEOGRAFICA DE EMPRESAS PÚBLICAS DE CUNDINAMARCA S.A. ESP”</t>
  </si>
  <si>
    <t>“PRESTAR LOS SERVICIOS PROFESIONALES PARA APOYAR LA DIRECCIÓN DE PLANEACIÓN EN EL DESARROLLO DE LOS PROCESOS DE PLANIFICACIÓN ESTRATÉGICA Y EN LA ELABORACIÓN DE INFORMES PRODUCIDOS POR EL ÁREA”</t>
  </si>
  <si>
    <t>“PRESTACIÓN DE SERVICIOS PROFESIONALES PARA APOYAR LA IMPLEMENTACIÓN Y PUESTA EN MARCHA DE LA FASE I DEL SISTEMA DE INFORMACIÓN GEOGRAFICA DE EMPRESAS PÚBLICAS DE CUNDINAMARCA S.A. ESP”</t>
  </si>
  <si>
    <t>“ADQUISICIÓN DE 12 LICENCIAS DE VMWARE VSPHERE 6 WITH OPERATIONS MANAGENMENT ENTERPRISE PLUS.</t>
  </si>
  <si>
    <t>"PRE-AUDITORÍA Y AUDITORÍA DE CERTIFICACIÓN EN CALIDAD BAJO LA NORMA ISO 9001:2015 A EMPRESAS PÚBLICAS DE CUNDINAMARCA".</t>
  </si>
  <si>
    <t>4 MESES</t>
  </si>
  <si>
    <t>CONSULTORÍA PARA LA ACTUALIZACIÓN DEL SISTEMA DE GESTIÓN DE CALIDAD DE EMPRESAS PÚBLICAS DE CUNDINAMARCA S.A. E.S.P. DE ACUERDO A LO ESTABLECIDO EN LA NORMA ISO 9001:2015</t>
  </si>
  <si>
    <t>ACOMPAÑAMIENTO COMO PASANTE DE INGENIERÍA INDUSTRIAL PARA APOYAR A EMPRESAS PÚBLICAS DE CUNDINAMARCA S.A. E.S.P. EN EL MANTENIMIENTO, MEJORA CONTINUA DEL SISTEMA INTEGRADO DE GESTIÓN DE CALIDAD Y LA RESPECTIVA TRANSICIÓN DE ACUERDO CON LO ESTABLECIDO EN LA NORMA ISO 9001:2015 Y AL MODELO INTEGRADO DE PLANEACIÓN Y GESTIÓN (MIPG)</t>
  </si>
  <si>
    <t>MANTENIMIENTO AQUACUN E INSTALACIÓN DE NUEVOS MÓDULOS Y HERRAMIENTAS TECNOLÓGICAS, ACOMPAÑADO DEL SOPORTE TÉCNICO, ALOJAMIENTO, BACKUPS Y ACTUALIZACIONES DEL SISTEMA DE INFORMACIÓN AQUACUN</t>
  </si>
  <si>
    <t>“COMPRA DE DOS (2) PORTATILES PARA PROFESIONALES QUE APOYARAN LA IMPLEMENTACIÓN Y PUESTA EN MARCHA DE LA FASE I DEL SISTEMA DE INFORMACIÓN GEOGRAFICA DE EMPRESAS PÚBLICAS DE CUNDINAMARCA S.A. ESP”</t>
  </si>
  <si>
    <t>2 MESES</t>
  </si>
  <si>
    <t>TALLERES DIRECTIVOS DE  SEGUIMIENTO Y EVALUCACIÓN PLAN DE DESARROLLO DEPARTAMENTAL Y PLAN ESTRATÉGICO</t>
  </si>
  <si>
    <t xml:space="preserve">IMPRESOS Y PUBLICACIONES </t>
  </si>
  <si>
    <t xml:space="preserve">PRESTAR LOS SERVICIOS PROFESIONALES PARA APOYAR A LA DIRECCION JURIDICA DE EMPRESAS PUBLICAS DE CUNDINAMARCA S.A ESP EN  LAS ACCIONES CONSTITUCIONALES, QUE CURSEN EN LOS DIFERENTES DESPACHOS JUDICIALES DEL PAIS Y LAS DEMAS ACTIVIDADES ADMINISTRATIVAS QUE LE ASIGNE EL SUPERVISOR DEL CONTRATO </t>
  </si>
  <si>
    <t xml:space="preserve">PRESTAR LOS SERVICIOS PROFESIONALES PARA APOYAR A LA DIRECCION JURIDICA DE EPC EN LO RELACIONADO CON PROCESOS DE COBRO ADMINISTRATIVO Y EN GENERAL LAS FUNCIONES PROPIAS DE LA DIRECCIÓN  
</t>
  </si>
  <si>
    <t>PRESTACION DE SERVICIOS ASISTENCIALES PARA APOYAR A LA GERENCIA GENERAL DE EMPRESAS PUBLICAS DE CUNDINAMARCA S.A. E.S.P.</t>
  </si>
  <si>
    <t>PRESTACIÓN DE SERVICIOS PARA LA IDENTIFICACIÓN Y DESARROLLO DE TECNOLOGÍAS ALTERNATIVAS PARA SANEAMIENTO BÁSICO</t>
  </si>
  <si>
    <t>SELECCIÓN ABREVIADA
MENOR CUANTIA</t>
  </si>
  <si>
    <t>Freddy Gustavo Orjuela Hernandez
Director de Gestión Contractual
freddy.orjuela@epc.com.co
gestioncontractual@epc.com.co</t>
  </si>
  <si>
    <t>ESTUDIOS Y DISEÑOS PLANTA DE TRATAMIENTO DE AGUAS RESIDUALES CASCO URBANO MUNICIPIO DE SUBACHOQUE</t>
  </si>
  <si>
    <t>ESTUDIOS Y DISEÑOS PLANTA DE TRATAMIENTO DE AGUAS RESIDUALES SECTOR LA PARCELA MUNICIPIO DE NOCAIMA</t>
  </si>
  <si>
    <t>ELABORACIÓN Y FORMULACION DEL PROGRAMA DE USO  EFICIENTE Y AHORRO DEL AGUA PUEAA EN LOS MUNICIPIOS DEL DEPARTAMENTO DE CUNDINAMARCA</t>
  </si>
  <si>
    <t>ELABORACIÓN E IMPLEMENTACION DEL PROGRAMA DE USO  EFICIENTE Y AHORRO DEL AGUA PUEAA EN LOS MUNICIPIOS DEL DEPARTAMENTO DE CUNDINAMARCA</t>
  </si>
  <si>
    <t>AJUSTE DEL PLAN DE SANEAMIENTO Y MANEJO DE VERTIMIENTOS DEL ÁREA URBANA DEL MUNICIPIO DE VILLETA</t>
  </si>
  <si>
    <t>ESTUDIOS Y ANALISIS PARA PERMISO DE VERTIMIENTOS Y OCUPACION DE CAUCE PARA LA PTAR DEL CASCO URBANO DEL MUNICIPIO DE VILLETA</t>
  </si>
  <si>
    <t>IMPLEMENTACIÓN DEL PLAN DE GESTIÓN INTEGRAL DE RESIDUOS SÓLIDOS EN EL MUNICIPIO DE NOCAIMA</t>
  </si>
  <si>
    <t>REVISIÓN, FORMULACIÓN, AJUSTE Y/O ACTUALIZACIÓN DE LOS PLANES DE GESTIÓN INTEGRAL DE RESIDUOS SÓLIDOS -PGIRS- PARA MUNICIPIOS DE FÚQUENE DEL DEPARTAMENTO DE CUNDINAMARCA, ENMARCADOS DENTRO DEL PLAN DEPARTAMENTAL DE AGUAS¨</t>
  </si>
  <si>
    <t>PRESTACIÓN DE SERVICIOS DE APOYO A LA GESTIÓN PARA EL ACOMPAÑAMIENTO Y APOYO TÉCNICO EN MANEJO AMBIENTAL A LA SUBGERENCIA GENERAL EN LA PROMOCIÓN A LA GESTIÓN DE INSTRUMENTOS DE PLANIFICACIÓN AMBIENTAL ASOCIADOS A LA PRESTACIÓN DE SERVICIOS PÚBLICOS.</t>
  </si>
  <si>
    <t>CONTRATO PRESTACIÓN DE SERVICIOS CON EL OBJETO DE APOYAR A LA SUBGERENCIA GENERAL EN LA EJECUCIÓN DE LOS ASPECTOS DEL PLAN AMBIENTAL RELACIONADOS CON EL CUMPLIMIENTO A LAS ACCIONES DEL FALLO DEL RÍO BOGOTÁ A CARGO DE EMPRESAS PÚBLICAS DE CUNDINAMARCA S.A. E.S.P.</t>
  </si>
  <si>
    <t>PRESTACIÓN DE SERVICIOS CON EL OBJETO DE APOYAR A LA SUBGERENCIA GENERAL EN LA REALIZACIÓN DE ACCIONES ENCAMINADAS AL CUMPLIMIENTO DEL PLAN AMBIENTAL EN LO RELACIONADO CON LOS PROYECTOS DE GESTIÓN INTEGRAL DE RESIDUOS SÓLIDOS QUE SE DESARROLLAN EN LOS MUNICIPIOS DEL DEPARTAMENTO DE CUNDINAMARCA</t>
  </si>
  <si>
    <t>PRESTACIÓN DE SERVICIOS PROFESIONALES PARA APOYAR A LA SUBGERENCIA GENERAL EN EL CUMPLIMIENTO DEL PLAN AMBIENTAL DE EMPRESAS PÚBLICAS DE CUNDINAMARCA S.A. E.S.P</t>
  </si>
  <si>
    <t>PRESTACIÓN DE SERVICIOS DE APOYO A LA GESTIÓN COMO TECNÓLOGO A LA SUBGERENCIA GENERAL EN LA ESTRUCTURACIÓN DE SISTEMAS DE INFORMACIÓN GEOGRÁFICA, RELACIONADOS CON EL CUMPLIMIENTO DEL PLAN AMBIENTAL.</t>
  </si>
  <si>
    <t>ADQUISICIÓN DE UN (01) VEHÍCULO COMPACTADOR DE 25 YARDAS CÚBICAS, PARA LA RECOLECCIÓN DE RESIDUOS SÓLIDOS EN EL MUNICIPIO DE LA MESA DEL DEPARTAMENTO DE CUNDINAMARCA.</t>
  </si>
  <si>
    <t>ADQUISICIÓN DE UN (01) VEHÍCULO COMPACTADOR DE 25 YARDAS CÚBICAS, PARA LA RECOLECCIÓN DE RESIDUOS SÓLIDOS EN EL MUNICIPIO DE FUSAGASUGÁ DEL DEPARTAMENTO DE CUNDINAMARCA.</t>
  </si>
  <si>
    <t>ADQUISICIÓN DE UN (01) VEHÍCULO COMPACTADOR DE 12 YARDAS CÚBICAS, PARA LA RECOLECCIÓN DE RESIDUOS SÓLIDOS EN EL MUNICIPIO DE MANTA DEL DEPARTAMENTO DE CUNDINAMARCA.</t>
  </si>
  <si>
    <t>ADQUISICIÓN DE UN (01) VEHÍCULO COMPACTADOR DE 12 YARDAS CÚBICAS, PARA LA RECOLECCIÓN DE RESIDUOS SÓLIDOS EN EL MUNICIPIO DE FÚQUENE DEL DEPARTAMENTO DE CUNDINAMARCA.</t>
  </si>
  <si>
    <t>ADQUISICIÓN DE UN (01) VEHÍCULO COMPACTADOR DE 12 YARDAS CÚBICAS, PARA LA RECOLECCIÓN DE RESIDUOS SÓLIDOS EN EL MUNICIPIO DE FOSCA DEL DEPARTAMENTO DE CUNDINAMARCA.</t>
  </si>
  <si>
    <t>ADQUISICIÓN DE UN (01) VEHÍCULO COMPACTADOR DE 12 YARDAS CÚBICAS, PARA LA RECOLECCIÓN DE RESIDUOS SÓLIDOS EN EL MUNICIPIO DE UBAQUE DEL DEPARTAMENTO DE CUNDINAMARCA.</t>
  </si>
  <si>
    <t>ADQUISICIÓN DE DOS (02) VEHÍCULOS COMPACTADORES DE 16 YARDAS CÚBICAS, PARA LA RECOLECCIÓN DE RESIDUOS SÓLIDOS EN EL MUNICIPIO DE  VILLETA DEL DEPARTAMENTO DE CUNDINAMARCA.</t>
  </si>
  <si>
    <t>ADQUISICIÓN DE UN (01) VEHÍCULO COMPACTADOR DE 16 YARDAS CÚBICAS, PARA LA RECOLECCIÓN DE RESIDUOS SÓLIDOS EN EL MUNICIPIO DE GUATAQUÍ DEL DEPARTAMENTO DE CUNDINAMARCA.</t>
  </si>
  <si>
    <t>ADQUISICIÓN DE UN (01) VEHÍCULO COMPACTADOR DE 16 YARDAS CÚBICAS, PARA LA RECOLECCIÓN DE RESIDUOS SÓLIDOS EN EL MUNICIPIO DE GUASCA DEL DEPARTAMENTO DE CUNDINAMARCA.</t>
  </si>
  <si>
    <t>ADQUISICIÓN DE UN (01) VEHÍCULO COMPACTADOR DE 16 YARDAS CÚBICAS, PARA LA RECOLECCIÓN DE RESIDUOS SÓLIDOS EN EL MUNICIPIO DE CÁQUEZA DEL DEPARTAMENTO DE CUNDINAMARCA.</t>
  </si>
  <si>
    <t>ADQUISICIÓN DE DOS (02) VEHÍCULOS COMPACTADORES DE 25 YARDAS CÚBICAS, PARA LA RECOLECCIÓN DE RESIDUOS SÓLIDOS EN EL MUNICIPIO DE  CAJICÁ DEL DEPARTAMENTO DE CUNDINAMARCA.</t>
  </si>
  <si>
    <t>ADQUISICIÓN DE UN (01) VEHÍCULO COMPACTADOR DE 12 YARDAS CÚBICAS, PARA LA RECOLECCIÓN DE RESIDUOS SÓLIDOS EN EL MUNICIPIO DE CARMEN DE CARUPA DEL DEPARTAMENTO DE CUNDINAMARCA.</t>
  </si>
  <si>
    <t>ADQUISICIÓN DE UN (01) VEHÍCULO COMPACTADOR DE 12 YARDAS CÚBICAS, PARA LA RECOLECCIÓN DE RESIDUOS SÓLIDOS EN EL MUNICIPIO DE QUIPILE DEL DEPARTAMENTO DE CUNDINAMARCA.</t>
  </si>
  <si>
    <t>ADQUISICIÓN DE UN (01) VEHÍCULO COMPACTADOR DE 25 YARDAS CÚBICAS, PARA LA RECOLECCIÓN DE RESIDUOS SÓLIDOS EN EL MUNICIPIO DE TOCANCIPÁ DEL DEPARTAMENTO DE CUNDINAMARCA.</t>
  </si>
  <si>
    <t>ADQUISICIÓN DE DOS (02) VEHÍCULOS COMPACTADORES DE 16 YARDAS CÚBICAS, PARA LA RECOLECCIÓN DE RESIDUOS SÓLIDOS EN EL MUNICIPIO DE TOCANCIPÁ DEL DEPARTAMENTO DE CUNDINAMARCA.</t>
  </si>
  <si>
    <t>ADQUISICIÓN DE UN (01) VEHÍCULO COMPACTADOR DE 12 YARDAS CÚBICAS, PARA LA RECOLECCIÓN DE RESIDUOS SÓLIDOS EN EL MUNICIPIO DE SAN CAYETANO DEL DEPARTAMENTO DE CUNDINAMARCA.</t>
  </si>
  <si>
    <t>ADQUISICIÓN DE UN (01) VEHÍCULO COMPACTADOR DE 12 YARDAS CÚBICAS, PARA LA RECOLECCIÓN DE RESIDUOS SÓLIDOS EN EL MUNICIPIO DE TIBACUY DEL DEPARTAMENTO DE CUNDINAMARCA.</t>
  </si>
  <si>
    <t>ADQUISICIÓN DE UN (01) VEHÍCULO COMPACTADOR DE 12 YARDAS CÚBICAS, PARA LA RECOLECCIÓN DE RESIDUOS SÓLIDOS EN EL MUNICIPIO DE TOPAIPÍ DEL DEPARTAMENTO DE CUNDINAMARCA.</t>
  </si>
  <si>
    <t>ADQUISICIÓN DE UN (01) VEHÍCULO COMPACTADOR DE 12 YARDAS CÚBICAS, PARA LA RECOLECCIÓN DE RESIDUOS SÓLIDOS EN EL MUNICIPIO DE LA PEÑA DEL DEPARTAMENTO DE CUNDINAMARCA.</t>
  </si>
  <si>
    <t>ADQUISICIÓN DE UN (01) VEHÍCULO COMPACTADOR DE 12 YARDAS CÚBICAS, PARA LA RECOLECCIÓN DE RESIDUOS SÓLIDOS EN EL MUNICIPIO DE ZIPACÓN DEL DEPARTAMENTO DE CUNDINAMARCA.</t>
  </si>
  <si>
    <t>ADQUISICIÓN DE UN (01) VEHÍCULO COMPACTADOR DE 12 YARDAS CÚBICAS, PARA LA RECOLECCIÓN DE RESIDUOS SÓLIDOS EN EL MUNICIPIO DE CACHIPAY DEL DEPARTAMENTO DE CUNDINAMARCA.</t>
  </si>
  <si>
    <t>ADQUISICIÓN DE UN (01) VEHÍCULO COMPACTADOR DE 12 YARDAS CÚBICAS, PARA LA RECOLECCIÓN DE RESIDUOS SÓLIDOS EN EL MUNICIPIO DE PUERTO SALGAR DEL DEPARTAMENTO DE CUNDINAMARCA.</t>
  </si>
  <si>
    <t>ADQUISICIÓN DE UN (01) VEHÍCULO COMPACTADOR DE 16 YARDAS CÚBICAS, PARA LA RECOLECCIÓN DE RESIDUOS SÓLIDOS EN EL MUNICIPIO DE TAUSA DEL DEPARTAMENTO DE CUNDINAMARCA.</t>
  </si>
  <si>
    <t>ADQUISICIÓN DE UN (01) VEHÍCULO COMPACTADOR DE 16 YARDAS CÚBICAS, PARA LA RECOLECCIÓN DE RESIDUOS SÓLIDOS EN EL MUNICIPIO DE GACHANCIPÁ DEL DEPARTAMENTO DE CUNDINAMARCA.</t>
  </si>
  <si>
    <t xml:space="preserve">REVISIÓN, FORMULACIÓN, AJUSTE Y/O ACTUALIZACIÓN DEL PLAN DE SANEAMIENTO Y MANEJO DE VERTIMIENTOS (PSMV) DEL CENTRO POBLADO TUDELA DEL MUNICIPIO DE PAIME.  </t>
  </si>
  <si>
    <t xml:space="preserve">REVISIÓN, FORMULACIÓN, AJUSTE Y/O ACTUALIZACIÓN DEL PLAN DE SANEAMIENTO Y MANEJO DE VERTIMIENTOS (PSMV) DEL CENTRO POBLADO CUATRO CAMINOS DEL MUNICIPIO DE PAIME.  </t>
  </si>
  <si>
    <t>REVISIÓN, FORMULACIÓN, AJUSTE Y/O ACTUALIZACIÓN DE PLANES DE SANEAMIENTO Y MANEJO DE VERTIMIENTOS (PSMV) DE ÁREAS URBANAS Y CENTROS POBLADOS DEL MUNICIPIO DE CUCUNUBÁ</t>
  </si>
  <si>
    <t>REVISIÓN, FORMULACIÓN, AJUSTE Y/O ACTUALIZACIÓN DE PLANES DE SANEAMIENTO Y MANEJO DE VERTIMIENTOS (PSMV) DE ÁREAS URBANAS Y CENTROS POBLADOS DEL MUNICIPIO DE SUSA</t>
  </si>
  <si>
    <t>CONVENIO PARA APOYAR A LOS ACUEDUCTOS VEREDALES PARA LA OBTENCIÓN DE LA AUTORIZACIÓN SANITARIA EN LOS MUNICIPIOS DEL DEPARTAMENTO</t>
  </si>
  <si>
    <t>PRESTACIÓN DE SERVICIOS PROFESIONALES PARA EL APOYO DE LA DIRECCION DE SERVICIO AL CLIENTE EN LOS TEMAS ADMINISTRATIVOS, FINANCIEROS Y CONTRACTUALES ASIGNADOS A LA DIRECCION.</t>
  </si>
  <si>
    <t>PRESTACIÓN DE SERVICIOS PROFESIONALES PARA APOYAR A LA DIRECCIÓN DE SERVICIO AL CLIENTE, EN LA SUPERVISIÓN DEL SISTEMA DE PQRS DE LA ENTIDAD Y LA REVISIÓN, ELABORACIÓN Y MANTENIMIENTO DE LOS INFORMES, REQUERIDOS DE LAS METAS ASIGNADAS A LA DIRECCIÓN.</t>
  </si>
  <si>
    <t>PRESTACIÓN DE SERVICIOS DE APOYO A LA GESTIÓN EN LOS PROCESOS ADMINISTRATIVOS Y EN GENERAL TODA ACTIVIDAD QUE REQUIERA APOYO LOGÍSTICO Y OPERATIVO EN LAS FUNCIONES PROPIAS DE LA DIRECCIÓN DE SERVICIO AL CLIENTE.</t>
  </si>
  <si>
    <t>ADQUISICIÓN DE ELEMENTOS Y MATERIALES PARA FORTALECIMIENTO INSTITUCIONAL Y POSICIONAMIENTO DE MARCA EMPRESAS PÚBLICAS DE CUNDINAMARCA S.A.  ESP</t>
  </si>
  <si>
    <t>SUMINISTRO DE AGUA POTABLE, TRATADA, ENVASADA Y PERSONALIZADA CON LOGOS CORPORATIVOS, PARA APOYAR EVENTOS INSTITUCIONALES DEL DEPARTAMENTO COMO ESTRATEGIA DE POSICIONAMIENTO DE MARCA DE EMPRESAS PUBLICAS DE CUNDINAMARCA SA ESP</t>
  </si>
  <si>
    <t>PRESTACIÓN DE SERVICIOS PROFESIONALES COMO APOYO TECNICO EN LA DIRECCIÓN DE SERVICIO AL CLIENTE EN EL PROCESO DE SEGUIMIENTO Y SUPERVISION DEL PROYECTO AGUA, VIDA Y SABER DE EMPRESAS PÚBLICAS DE CUNDINAMARCA S.A. ESP.</t>
  </si>
  <si>
    <t>PRESTACIÓN DE SERVICIOS PROFESIONALES DE UN PEDAGOGO PARA APOYAR LOS PROYECTOS QUE ADELANTA LA DIRECCIÓN DE SERVICIO AL CLIENTE EN EL MARCO DEL PAP-PDA Y DEL PLAN DE GESTIÓN SOCIAL.</t>
  </si>
  <si>
    <t xml:space="preserve">PRESTACIÓN DE SERVICIOS PROFESIONALES PARA IMPLEMENTAR FORTALECIMIENTO EN CAPACITACIONES CON COMUNIDADES  EDUCATIVAS DEL PROGRAMA AGUA VIDA Y SABER DE LA DIRECCIÓN DE SERVICIOS AL CLIENTE EN EL MARCO DEL PAP-PDA, </t>
  </si>
  <si>
    <t>Prestación de servicios profesionales para apoyar la implementación de la gestión social en obras en el marco del PAP-PDA y de la Participación ciudadana, para el relacionamiento con clientes y grupos de interés. </t>
  </si>
  <si>
    <t>Prestación de servicios profesionales para la ejecutar las actividades de gestión social en obras e implementación de veedurías ciudadanas</t>
  </si>
  <si>
    <t>Prestación de servicios profesionales para articular la capacitación y el seguimiento de gestión social en obras e implementación de capacitaciones a comunidades.</t>
  </si>
  <si>
    <t>Prestación de servicios profesionales  de un web master para la actualización y mantenimineto de la página web de Empresas Publicas de Cundinamarca S.A ESP</t>
  </si>
  <si>
    <t>PRESTACIÓN DE SERVICIOS PROFESIONALES DE UN DISEÑADOR GRÁFICO PARA APOYAR LOS PROYECTOS QUE ADELANTA LA DIRECCIÓN DE SERVICIO AL CLIENTE EN EL MARCO DEL PAP-PDA Y EL PLAN DE GESTIÓN SOCIAL EN LA CREACIÓN Y SOPORTE EN PIEZAS PROMOCIONALES DE EPC</t>
  </si>
  <si>
    <t>PRESTACIÓN DE SERVICIOS PROFESIONALES PARA APOYAR LOS PROYECTOS QUE ADELANTA LA DIRECCIÓN DE SERVICIO AL CLIENTE EN EL MARCO DEL PAP-PDA Y EL PLAN DE GESTIÓN EN TERMINOS DE COMUNICACIONES.</t>
  </si>
  <si>
    <t>“SUMINISTRO, INSTALACIÓN Y PUESTA EN FUNCIONAMIENTO DE UN SISTEMA DE TRATAMIENTO DE AGUA POTABLE EN INSTITUCIONES EDUCATIVAS RURALES DEL DEPARTAMENTO DE CUNDINAMARCA QUE INCLUYE LA IMPLEMENTACIÓN DE UN SISTEMA LÚDICO PEDAGÓGICO DE FORMACIÓN Y CAPACITACIÓN EN CULTURA DEL AGUA POTABLE- PROGRAMA AGUA, VIDA Y SABER “JUANA LAVERDE CASTAÑEDA”  FASE V</t>
  </si>
  <si>
    <t>LICITACION PUBLICA</t>
  </si>
  <si>
    <t>INTERVENTORÍA INTEGRAL, TECNICA, ADMINISTRATIVA Y SOCIAL AL CONTRATO DE “SUMINISTRO, INSTALACIÓN Y PUESTA EN FUNCIONAMIENTO DE UN SISTEMA DE TRATAMIENTO DE AGUA POTABLE EN INSTITUCIONES EDUCATIVAS RURALES DEL DEPARTAMENTO DE CUNDINAMARCA QUE INCLUYE LA IMPLEMENTACIÓN DE UN SISTEMA LÚDICO PEDAGÓGICO DE FORMACIÓN Y CAPACITACIÓN EN CULTURA DEL AGUA POTABLE- PROGRAMA AGUA, VIDA Y SABER “JUANA LAVERDE CASTAÑEDA FASE V”.</t>
  </si>
  <si>
    <t>IMPRIMIR CARTILLAS EDUCATIVAS DE APOYO A LA GESTIÓN DE EMPRESAS PÚBLICAS DE CUNDINAMARCA S. A. ESP EN EL MARCO DEL PROGRAMA AGUA, VIDA Y SABER FASE III Y IV.</t>
  </si>
  <si>
    <t>REALIZAR UN PANEL DE EXPERTOS ENTORNO A TEMAS  DE INTERES DEL SECTOR DE AGUA POTABLE</t>
  </si>
  <si>
    <t>PRESTAR LOS SERVICIOS PARA LA REALIZACION DE UNA RENDICION DE CUENTAS EXTERNA</t>
  </si>
  <si>
    <t>PRESTACION DE SERVICIOS PARA LA SOCIALIZACION DEL PDA-PAP  Y SUS AVANCES EN FERIAS  SECTORIALES</t>
  </si>
  <si>
    <t>PRESTAR SERVICIOS PARA LA IMPRESIÓN DE MATERIAL POP Y MATERIAL PEDAGOGICO</t>
  </si>
  <si>
    <t>PRESTACION DE SERVICIOS PROFESIONALES PARA EL FORTLAECIMIENTO DE LOS MECANISMOS Y PARAMETROS DE GOBIERNO EN LINEA Y LEY DE TRNSPARENCIA PARA EL FORTALECIMIENTO DE LA IMAGEN INSTITUCIONAL DEL PAP-PDA-EPC</t>
  </si>
  <si>
    <t>80111600/ 82101500/ 82101600/</t>
  </si>
  <si>
    <t xml:space="preserve">Prestación de Servicios para la formulación e implementación de estrategias de participación ciudadana mediante herramientas pedagógicas y comunicacionales en el marco del Plan de Gestión Social. </t>
  </si>
  <si>
    <t>PRESTACION DE SERVICIOS EN LA ASESORIA DE MEDIOS A FIN DE ESTRUCTURAR Y DIVULGAR LOS PLANES, PROGRAMAS Y PROYECTOS DE EMPRESAS PUBLCIAS DE CUNDINAMARCA COMO GESTOR DEL PDA-PAP</t>
  </si>
  <si>
    <t>15 MESES</t>
  </si>
  <si>
    <t>18 MESES</t>
  </si>
  <si>
    <t>Freddy Gustavo Orjuela Hernandez
Director de Gestión Contractual 
freddy.orjuela@epc.com.co 
gestioncontractual@epc.com.co</t>
  </si>
  <si>
    <t>PRESTACION DE SERVICIOS PROFESIONALES PARA REALIZAR APOYO A LOS PROCESOS ADMINISTRATIVOS Y FINANCIEROS DE LA DIRECCION OPERTIVA Y DE PROYECTOS ESPECIALES EN VIRTUD DEL CONVENIO 009 DE 2008.</t>
  </si>
  <si>
    <t>PRESTACIÓN DE SERVICIOS PROFESIONALES PARA DAR APOYO A LA INTERVENTORÍA, ATENCIÓN DE EMERGENCIAS, PLAN DE SANEAMIENTO Y MANEJO DE VERTIMIENTOS PSMV, QUE ADELANTE EMPRESAS PÚBLICAS DE CUNDINAMARCA S.A E.S.P., EN VIRTUD DEL CONVENIO 009 DE 2008, Y SUS MODIFICATORIOS</t>
  </si>
  <si>
    <t>PRESTACIÓN DE SERVICIOS PROFESIONALES PARA EL APOYO A LA INTERVENTORÍA, ATENCIÓN DE EMERGENCIAS, PLAN DE SANEAMIENTO Y MANEJO DE VERTIMIENTOS PSMV, QUE ADELANTE EMPRESAS PÚBLICAS DE CUNDINAMARCA S.A E.S.P., EN VIRTUD DEL CONVENIO 009 DE 2008, Y SUS MODIFICATORIOS</t>
  </si>
  <si>
    <t>PRESTACIÓN DE SERVICIOS PROFESIONALES A LA SUPERVISIÓN DE CONTRATOS INTERADMINISTRATIVOS Y/O DE CONSULTORÍA, ASIGNADOS A LA DIRECCIÓN OPERATIVA Y DE PROYECTOS ESPECIALES, EN VIRTUD DEL CONVENIO 009 DE 2008 Y SUS MODIFICATORIOS</t>
  </si>
  <si>
    <t>PRESTACION DE SERVICIOS PROFESIONALES PARA EL APOYO A LA INTERVENTORIA, ATENCION DE EMERGENCIAS, PLAN DE SANEAMIENTO Y MANEJO DE VERTIMIENTOS PSMV, QUE ADELANTE EMPRESAS PUBLICAS DE CUNDINAMARCA S.A. E.S.P., EN VIRTUD DEL CONVENIO 009 DE 2008, Y SUS MODIFICATORIOS</t>
  </si>
  <si>
    <t xml:space="preserve">PRESTAR LOS SERVICIOS PROFESIONALES DE APOYO JURIDICO EN LOS DIFERENTES CONVENIOS Y CONTRATOS DE CONSULTORIA DE LOS PROYECTOS DE PRE-INVERSION Y ATENCION DE EMERGENCIAS DE LA DIRECCION DE OPERACIONES Y PROYECTOS ESPECIALES, EN VIRTUD DEL CONVENIO 009 DE 2008 Y SUS MODIFICATORIOS.     </t>
  </si>
  <si>
    <t>PRESTACIÓN DE SERVICIOS PROFESIONALES PARA EL APOYO A LA INTERVENTORÍA, ATENCIÓN DE EMERGENCIAS, PLAN DE SANEAMIENTO Y MANEJO DE VERTIMIENTOS PSMV, QUE ADELANTE EMPRESAS PÚBLICAS DE CUNDINAMARCA S.A E.S.P, EN VIRTUD DEL CONVENIO 009 DE 2008 Y SUS MODIFICATORIOS</t>
  </si>
  <si>
    <t>PRESTACION DE SERVICIOS PROFESIONALES COMO INGENIERO CIVIL PARA LIDERAR EN LA DIRECCION DE OPERACIONES Y PROYECTOS ESPECIALES, LA INTERVENTORIA DE DISEÑOS A LOS PROYECTOS DE PREINVERSION, ATENCIÓN DE EMERGENCIAS, DE PLANES DE SANEAMIENTO Y MANEJO DE VERTIMIENTOS PSMV'S, QUE ADELANTE EMPRESAS PÚBLICAS DE CUNDINAMARCA S.A E.S.P., EN VIRTUD DEL CONVENIO 009 DE 2008 Y SUS MODIFICATORIOS.</t>
  </si>
  <si>
    <t>PRESTACIÓN DE SERVICIOS PROFESIONALES PARA EL APOYO A LA INTERVENTORÍA, ATENCIÓN DE EMERGENCIAS, PLAN DE SANEAMIENTO Y MANEJO DE VERTIMIENTOS PSMV, QUE ADELANTE EMPRESAS PÚBLICAS DE CUNDINAMARCA S.A. E.S.P., EN VIRTUD DEL CONVENIO 009 DE 2008 Y SUS MODIFICATORIOS</t>
  </si>
  <si>
    <t>PRESTACIÓN DE SERVICIOS PROFESIONALES PARA EL APOYO A LA INTERVENTORÍA, ATENCIÓN DE EMERGENCIAS, PLAN DE SANEAMIENTO Y MANEJO DE VERTIMIENTOS PSMV, QUE ADELANTE EMPRESAS PÚBLICAS DE CUNDINAMARCA S.A. E.S.P., EN VIRTUD DEL CONVENIO 009 DE 2008 Y SUS MODIFICATORIOS.</t>
  </si>
  <si>
    <t>PRESTACION DE SERVICIOS PROFESIONALES PARA REALIZAR LOS CONCEPTOS ESTRUCTURALES REQUERIDOS POR LA INTERVENTORIA DE PREINVERSION Y SUPERVISION  DE LA DIRECCION OPERATIVA Y DE PROYECTOS ESPECIALES, ACOMPAÑAMIENTO TECNICO Y APÓYO A EMPRESAS PUBLICAS DE CUNDINAMARCA S.A. E.S.P  PARA EL DESARROLLO DE SUS PROYECTOS</t>
  </si>
  <si>
    <t>PRESTACION DE SERVICIOS PROFESIONALES PARA REALIZAR LOS CONCEPTOS ELECTRICOS REQUERIDOS POR LA INTERVENTORIA DE PREINVERSION Y SUPERVISION DE LA DIRECCION OPERATIVA Y DE PROYECTOS ESPECIALES, ACOMPAÑAMIENTO TECNICO Y APÓYO A EMPRESAS PUBLICAS DE CUNDINAMARCA S.A. E.S.P PARA EL DESARROLLO DE SUS PROYECTOS</t>
  </si>
  <si>
    <t>PRESTACION DE SERVICIOS PROFESIONALES PARA REALIZAR LOS CONCEPTOS GEOTECNICOS REQUERIDOS POR LA INTERVENTORIA DE PREINVERSION Y SUPERVISION   DE LA DIRECCION OPERATIVA Y DE PROYECTOS ESPECIALES, ACOMPAÑAMIENTO TECNICO Y APÓYO A EMPRESAS PUBLICAS DE CUNDINAMARCA S.A. E.S.P PARA EL DESARROLLO DE SUS PROYECTOS”</t>
  </si>
  <si>
    <t>PRESTACION DE SERVICIOS PROFESIONALES PARA REALIZAR LOS CONCEPTOS HIDRAULICOS REQUERIDOS POR LA INTERVENTORIA DE PREINVERSION Y SUPERVISION DE LA DIRECCION OPERATIVA Y DE PROYECTOS ESPECIALES, ACOMPAÑAMIENTO TECNICO Y APÓYO A EMPRESAS PUBLICAS DE CUNDINAMARCA S.A. E.S.P PARA EL DESARROLLO DE SUS PROYECTOS</t>
  </si>
  <si>
    <t>PRESTACIÓN DE SERVICIOS PROFESIONALES PARA REALIZAR EL ACOMPAÑAMIENTO TECNICO Y APOYO A EMPRESAS PUBLICAS DE CUNDINAMARCA S.A ESP. EN ESPECIAL A LA SUBGERENCIA DE OPERACIONES, DIRECCION DE OPERACIONES Y PROYECTOS ESPECIALES Y AL COMITÉ TECNICO, EN LAS ACTIVIDADES RELACIONADAS CON LOS CONCEPTOS TOPOGRAFICOS REQUERIDOS POR LA EMPRESA PARA EL DESARROLLO DE SUS PROYECTOS</t>
  </si>
  <si>
    <t>PRESTACIÓN DE SERVICIOS PROFESIONALES PARA EL APOYO A LA INTERVENTORÍA, ATENCIÓN DE EMERGENCIAS Y REALIZAR LOS CONCEPTOS HIDROLÓGICOS E HIDROGEOLÓGICOS QUE ADELANTE EMPRESAS PÚBLICAS DE CUNDINAMARCA S.A E.S.P., EN VIRTUD DEL CONVENIO 009 DE 2008, Y SUS MODIFICATORIOS</t>
  </si>
  <si>
    <t>CONTRATAR EL MANTENIMIENTO PREVENTIVO, PREDICTIVO Y CORRECTIVO PARA LOS EQUIPOS Y ELEMENTOS DESTINADOS A LA ATENCIÓN DE EMERGENCIAS.</t>
  </si>
  <si>
    <t>PRESTAR EL SERVICIO DE MANTENIMIENTO PREVENTIVO, PREDICTIVO Y CORRECTIVO, CON SUMINISTRO DE REPUESTOS, PIEZAS Y ACCESORIOS ORIGINALES PARA LOS VEHÍCULOS DE PROPIEDAD DE LA EMPRESA O QUE HAYAN SIDO ASIGNADOS A ESTA, GARANTIZANDO LA DISPONIBILIDAD DE UN STOCK MINIMO DE ELEMENTOS CONSUMIBLES DE ALTA ROTACIÓN PARA TODOS LOS VEHÍCULOS.</t>
  </si>
  <si>
    <t>CONTRATO PARA LA REHABILITACIÓN DE INFRAESTRUCTURA PARA ATENDER EL DESABASTECIMIENTO DE AGUA PARA CONSUMO HUMANO O LA INTERRUPCIÓN DE LOS SERVICIOS DE ALCANTARILLADO Y ASEO, INCLUIDA LA UTILIZACIÓN DE EQUIPOS DE SUCCIÓN PRESIÓN, CARROTANQUES, Y EN GENERAL MAQUINARIA Y EQUIPOS ESPECIALIZADOS EN LOS MUNICIPIOS VINCULADOS AL PAP-PDA.</t>
  </si>
  <si>
    <t>REALIZAR LA INTERVENTORIA INTEGRAL A LA REHABILITACIÓN DE LA INFRAESTRUCTURA AFECTADA PARA ATENDER EL DESABASTECIMIENTO DE AGUA PARA EL CONSUMO HUMANO O LA INTERRUPCIÓN DE LOS SERVICIOS DE ALCANTARILLADO Y ASEO INCLUIDA LA UTILIZACIÓN DE EQUIPOS DE SUCCIÓN PRESIÓN, CARROTANQUES, Y EN GENERAL MAQUINARIA Y EQUIPOS ESPECIALIZADOS PARA MITIGAR LAS AFECTACIONES EN LA INFRAESTRUCTURA DEL SECTOR, EN EL DEPARTAMENTO DE CUNDINAMARCA</t>
  </si>
  <si>
    <t>COMPRA DE EQUIPOS Y HERRAMIENTAS ESPECIALIZADAS PARA LA ATENCIÓN DE EMERGENCIAS POR DESABASTECIMIENTO DE AGUA POTABLE Y/O COLMATACIONES EN LA RED DE ALCANTARILLADO.</t>
  </si>
  <si>
    <t>ANÁLISIS DE CONDICIONES DE AMENAZA, VULNERABILIDAD Y RIESGO DE LA PRESTACIÓN DE LOS SERVICIOS PÚBLICOS FRENTE AL COMPORTAMIENTO DE LOS DIFERENTES FENÓMENOS Y SUS EFECTOS SOBRES LA PRESTACIÓN DE LOS SERVICIOS PÚBLICOS DOMICILIARIOS.</t>
  </si>
  <si>
    <t>LEVANTAMIENTOS TOPOGRÁFICOS Y/O GEOREFERENCIACIÓN DE PREDIOS AFECTADOS POR FENÓMENOS NATURALES EN EL SECTOR DE AGUA POTABLE Y SANEAMIENTO BASICO EN EL DEPARTAMENTO DE CUNDINAMARCA.</t>
  </si>
  <si>
    <t>PRESTACIÓN DE SERVICIOS PARA LA CONDUCCIÓN Y OPERACIÓN DE VEHÍCULOS DE SUCCIÓN PRESIÓN U OTROS QUE LE SEAN DESIGNADOS POR EL SUPERVISOR DEL CONTRATO PARA ATENDER LOS REQUERIMIENTOS DE LA DEPENDENCIA DE ATENCIÓN DE EMERGENCIAS DE EMPRESAS PÚBLICAS DE CUNDINAMARCA SA ESP.</t>
  </si>
  <si>
    <t>PRESTACIÓN DE SERVICIOS PARA LA CONDUCCIÓN Y OPERACIÓN DE CARROTANQUES U OTROS VEHÍCULOS QUE LE SEAN DESIGNADOS POR EL SUPERVISOR DEL CONTRATO PARA ATENDER LOS REQUERIMIENTOS DE LA DEPENDENCIA DE ATENCIÓN DE EMERGENCIAS DE EMPRESAS PÚBLICAS DE CUNDINAMARCA SA ESP.</t>
  </si>
  <si>
    <t>PRESTACIÓN DE SERVICIOS PROFESIONALES PARA APOYAR LA COORDINACIÓN Y SUPERVISIÓN DE CONTRATOS PARA LA ATENCIÓN DE EMERGENCIAS EN EL DEPARTAMENTO POR DESABASTECIMIENTO DE AGUA O POR INUNDACIONES OCASIONADAS POR LA OBSTRUCCIÓN EN LOS SISTEMAS DE ALCANTARILLADO.</t>
  </si>
  <si>
    <t>PRESTACION DE SERVICIOS PROFESIONALES PARA REALIZAR APOYO A LA DIRECCION OPERATIVA Y DE PROYECTOS ESPECIALES EN EL PROCESO ADMINISTRATIVO Y FINANCIERO EN EL AREA DE EMERGENCIAS.</t>
  </si>
  <si>
    <t>PRESTACION DE SERVICIOS PROFESIONALES PARA EL APOYO A LA DIRECCION OPERATIVA Y DE PROYECTOS ESPECIALES EN LA INTERVENTORÍA, ATENCIÓN DE EMERGENCIAS Y PROYECTOS AMBIENTALES, QUE ADELANTE EMPRESAS PÚBLICAS DE CUNDINAMARCA S.A E.S.P., EN VIRTUD DEL CONVENIO 009 DE 2008, Y SUS MODIFICATORIOS.</t>
  </si>
  <si>
    <t>PRESTACION DE SERVICIOS PROFESIONALES PARA REALIZAR APOYO A LA DIRECCION OPERATIVA Y DE PROYECTOS ESPECIALES EN EL PROCESO DE SEGUIMIENTO Y SUPERVISION DE LOS PROYECTOS Y CONTRATOS DEL AREA DE ATENCION DE EMERGENCIAS.</t>
  </si>
  <si>
    <t>ADQUISICIÓN DE EQUIPOS GPS PARA EL DESARROLLO DE LAS ACTIVIDADES DE LA SUBGERENCIA TÉCNICA, DE ACUERDO A LAS ESPECIFICACIONES TÉCNICAS DEL ESTUDIO PREVIO</t>
  </si>
  <si>
    <t>C. NECESIDADES ADICIONALES</t>
  </si>
  <si>
    <t>Posibles códigos UNSPSC</t>
  </si>
  <si>
    <t>PRESTACIÓN DE SERVICIOS DE APOYO A LA GESTION PARA LA DIGITALIZACION, ARCHIVO Y TRANSFERENCIA DE LOS DOCUMENTOS QUE PRODUCE, LA TESORERIA Y LAS DIRECCIONES DE CONTABILIDAD Y FINANZAS Y PREESUPUESTOS DE EMPRESAS PÚBLICAS DE CUNDINAMARCA S.A. E.S.P.</t>
  </si>
  <si>
    <t>PRESTAR EL SERVICIO DEL DEPOSITO Y CUSTODIA DOCUMENTAL DE 2500 CAJAS REF.  X-300 DE ACERVO DOCUMENTAL DE EMPRESAS PUBLICAS DE CUNDINAMARCA S.A. E.S.P. CUMPLIENDO CON LOS REQUISITOS ESTABLECIDOS POR EL AGN EN EL ACUERDO 008 DE 2014 Y DEMAS NORMATIVIDAD VIGENTE Y APLICABBLE.</t>
  </si>
  <si>
    <t>LA PRESTACIÓN DEL SERVICIO DE INTERNET DEDICADO PERMANENTE CON CAPACIDAD DE 50 MBPS, DE ALTA VELOCIDAD, ALTA CALIDAD Y SIMÉTRICA PARA EMPRESAS PÚBLICAS DE CUNDINAMARCA S.A ESP. (CANAL EMPRESARIAL) Y UNA TRONCAL SIP DE 30 CANALES</t>
  </si>
  <si>
    <t>*Prestar Servicios Profesionales Para Apoyar A La Subgerencia Tecnica Y Direccion De Estructuración De Proyectos En La Gestión Predial, Revisión, Actualizacion Y Apoyo A Proyectos De Agua Potable Y Saneamiento Basico</t>
  </si>
  <si>
    <t xml:space="preserve">Prestación De Servicios Como Profesionales para el apoyo En la Topografía para la Estructuración Y Seguimiento Del Componente De Gestión Predial De Agua Potable Y Saneamiento Básico
</t>
  </si>
  <si>
    <t xml:space="preserve">“Prestación de Servicios Profesionales como abogada, para la Actualización y Ajuste de Proyectos para Viabilización.”, </t>
  </si>
  <si>
    <t>3 MESES</t>
  </si>
  <si>
    <t>"Prestación De Servicios Profesionales Como Ingeniero,  Para La Actualización Y Ajuste De Proyectos Para Viabilización"</t>
  </si>
  <si>
    <t>“Prestación De Servicios Profesionales  Como Apoyo Y Acompañamiento Para La  Coordinación Técnica  De Formulación, Revisión, Alistamiento, Actualización, y/o Radicación  Y Ajuste De Proyectos Para Viabilización"</t>
  </si>
  <si>
    <t>“Prestación De Servicios Profesionales Para El Acompañamiento Y Apoyo A La Subgerencia Técnica, Dirección De Estructuración De Proyectos En El Proceso De Formulación, Alistamiento Y Estructuración De Proyectos En El Marco Del Plan Departamental De Aguas..”</t>
  </si>
  <si>
    <t>*Prestar Servicios Profesionales Para Apoyar A La Subgerencia Tecnica Y Direccion De Estructuración De Proyectos En La Gestión Predial, Revisión, Actualizacion Y Apoyo A Proyectos De Agua Potable Y Saneamiento Basico"</t>
  </si>
  <si>
    <t>Prestación De Servicios Como Profesionales para el apoyo En la Topografía para la Estructuración Y Seguimiento Del Componente De Gestión Predial De Agua Potable Y Saneamiento Básico</t>
  </si>
  <si>
    <t>Prestacion de Servicios profesionales para el acompañamiento tecnico en proyectos de Agua potable y sanemiento basico</t>
  </si>
  <si>
    <t>PRESTAR EL SERVICIO DE PREPAGO PEAJES DE LAS ESTACIONES DE LOS ANDES SOBRE LA AUTOPISTA NORTE, FUSCA SOBRE LA CARRERA SÉPTIMA, UNISABANA UBICADO EN LA VARIANTE  UNISABANA PARA LOS VEHÍCULOS DE EMPRESAS PUBLICAS DE CUNDINAMARCA S.A. E.S.P.</t>
  </si>
  <si>
    <t>MENOR CUANTÍA
SELECCIÓN ABREVIADA</t>
  </si>
  <si>
    <t>MINIMA CUANTÍA</t>
  </si>
  <si>
    <t>MANTENIMIENTO Y AJUSTE A LAS PLANTAS DE TRAMIENTO DE AGUA POTABLE DE LA FASE I DEL PROGRAMA AGUA VIDA Y SABER.</t>
  </si>
  <si>
    <t>SERVICIOS DE REVISORIA FISCAL PARA EMPRESAS PUBLICAS DE CUNDINAMARCA S.A.-E.S.P.</t>
  </si>
  <si>
    <t>PRESTACIÓN DE SERVICIOS DE APOYO A LA GESTIÓN PARA EL ACOMPAÑAMIENTO EN LOS PROCESOS ADMINISTRATIVOS DE LOS PROYECTOS QUE ADELANTA LA DIRECCION OPERATIVA Y DE PROYECTOS ESPECIALES, EN VIRTUD DEL CONVENIO 009 DE 2008, Y SUS MODIFICATORIOS DE CONFORMIDAD CON LOS ESTUDIOS PREVIOS DE LA PROPUESTA PRESENTADA”</t>
  </si>
  <si>
    <t>REALIZAR CAPACITACIONES PARA PROMOCIÓN Y APOYO EN LA FORMULACIÓN DE LOS PLANES Y PROGRAMAS ASOCIADOS A LA GESTIÓN DEL RIESGO DE DESASTRES , INCLUYENDO EL SUMINISTRO DE MATERIAL DIDÁCTICO</t>
  </si>
  <si>
    <t>ADQUISICIÓN DE UN (01) VEHÍCULO COMPACTADOR DE 12 YARDAS CÚBICAS, PARA LA RECOLECCIÓN DE RESIDUOS SÓLIDOS EN EL MUNICIPIO DE VERGARA DEL DEPARTAMENTO DE CUNDINAMARCA.</t>
  </si>
  <si>
    <t>PRESTACIÓN DE SERVICOS DE APOYO A LA GESTIÓN COMO PASANTE DE INGENIERA AMBIENTAL PARA APOYAR A EMPRESAS PUBLICAS DE CUNDINAMARCA SA ESP EN LA PROMOCIÓN A LA GESTIÓN AMBIENTAL Y LOS INSTRUMENTOS DE PLANIFICACIÓN AMBIENTAL ASOCIADA A LA PRESTACIÓN DE SERVICIOS PÚBLICOS.</t>
  </si>
  <si>
    <t>INTERVENTORÍA AL DIAGNÓSTICO, ESTUDIOS Y DISEÑOS PARA EL TRASLADO DE LAS REDES DE ACUEDUCTO QUE INTERFIEREN EN TERCEROS CARRILES DE LA VÍA BOGOTÁ – LA MESA – ANAPOIMA, DEPARTAMENTO DE CUNDINAMARCA</t>
  </si>
  <si>
    <t>APOYAR A EMPRESAS PUBLICAS DE CUNDINAMARCA S.A. E.S.P., EN LA ASESORIA DE LOS PROCESOS DE SELECCIÓN QUE ADELANTE LA ENTIDAD</t>
  </si>
  <si>
    <t>REALIZAR APOYO LOGÍSTICO PARA CAPACITAR A 112 PRESTADORES URBANOS EN BUENAS PRACTICAS SANITARIAS, OPERACIÓN DE LOS SISTEMAS DE TRATAMIENTO, REDES DE DISTRIBUCIÓN Y DE ALCANTARILLADO A OPERADORES, FONTANEROS, VOCALES DE CONTROL Y COMITÉS PERMANENTES DE ESTRATIFICACIÓN</t>
  </si>
  <si>
    <t xml:space="preserve">567890'/ </t>
  </si>
  <si>
    <t>PRESTACIÓN DE SERVICIOS PROFESIONALES COMO INGENIERO CIVIL Y/O ARQUITECTO ESPECIALIZADO PARA APOYAR LA DIRECCIÓN DE NUEVOS NEGOCIOS EN EL DESARROLLO DE LAS NUEVAS LÍNEAS DE NEGOCIO.</t>
  </si>
  <si>
    <t>PRESTACIÓN DE SERVICIOS PROFESIONALES PARA APOYAR A EMPRESAS PÚBLICAS DE CUNDINAMARCA S.A ESP EN LA EVALUACIÓN DE MODELOS DE NEGOCIO PARA LA CONSTRUCCIÓN Y PUESTA EN MARCHA DE UNA PLANTA DE APROVECHAMIENTO DE RESIDUOS SÓLIDOS EN LA ZONA NORTE DE CUNDINAMARCA, QUE COMPRENDA, ENTRE OTROS ASPECTOS, LA IDENTIFICACIÓN DEL VEHÍCULO INSTITUCIONAL APROPIADO PARA LA CONSECUCIÓN DE LOS RECURSOS, LA METODOLOGÍA DE EVALUACIÓN Y SELECCIÓN DE LAS POSIBLES ALTERNATIVAS EN ASPECTOS TÉCNICOS, TECNOLÓGICOS, FINANCIEROS, GEOGRÁFICOS Y JURÍDICOS, ASÍ COMO LOS DEMÁS PRESUPUESTOS DETERMINANTES DE LA VIABILIDAD DEL PROYECTO.</t>
  </si>
  <si>
    <t>PRESTACIÓN DE SERVICIOS PROFESIONALES COMO ARQUITECTO PARA APOYAR A LA DIRECCIÓN DE NUEVOS NEGOCIOS DE EMPRESAS PÚBLICAS DE CUNDINAMARCA S.A ESP EN EL PROYECTO ESTUDIOS DISEÑOS Y PERMISOS PARA LOS SISTEMAS DE AGUA Y SANEAMIENTO DEL CENTRO VACACIONAL SEDE B DE LA POLICIA NACIONAL-DIRECCIÓN DE BIENESTAR SOCIAL</t>
  </si>
  <si>
    <t>PRESTACIÓN DE SERVICIOS PROFESIONALES COMO ADMINISTRADOR AMBIENTAL PARA APOYAR EN LOS PROCESOS TÉCNICOS Y ACTIVIDADES AMBIENTALES QUE SEAN REQUERIDOS EN EL DESARROLLO DE LAS NUEVAS LÍNEAS DE NEGOCIO DE LA DIRECCIÓN DE NUEVOS NEGOCIOS DE EMPRESAS PÚBLICAS DE CUNDINAMARCA S.A. E.S.P.</t>
  </si>
  <si>
    <t>PRESTACIÓN DE SERVICIOS ROFESIONALES A LA DIRECCIÓN DE NUEVOS NEGOCIOS DE EMPRESAS PÚBLICAS DE CUNDINAMARCA S.A. E.S.P., PARA ACOMPAÑAR A TODAS LAS ACTIVIDADES ADMINISTRATIVAS, FINANCIERAS Y EN COORDINACION INTERINSTUCIONAL DE LA DIRECCION.</t>
  </si>
  <si>
    <t xml:space="preserve">PRESTACIÓN DE SERVICIOS PROFESIONALES COMO INGENIERO AMBIENTAL PARA APOYAR EN LOS PROCESOS TECNICOS Y ACTIVIDADES AMBIENTALES QUE SEAN REQUERIDOS EN EL DESARROLLO DE LAS NUEVAS LINEAS DE NEGOCIO DE LA DIRECCIÓN DE NUEVOS NEGOCIOS DE EMPRESAS PÚBLICAS DE CUNDINAMARCA S.A. E.S.P. </t>
  </si>
  <si>
    <t>PRESTACION DE SERVICIOS PROFESIONALES PARA APOYAR Y ACOMPAÑAR EN LA ESTRUCTURACIÓN COMERCIAL DE LAS NUEVAS OPORTUNIDADES DE NEGOCIO, COORDINACIÓN DE GESTIÓN DE CALIDAD Y PLANEACIÓN ESTRATEGICA A LA DIRECCIÓN DE NUEVOS NEGOCIOS DE EMPRESAS PÚBLICAS DE CUNDINAMARCA S.A. E.S.P.</t>
  </si>
  <si>
    <t>PRESTACIÓN DE SERVICIOS PROFESIONALES PARA APOYAR LA DIRECCIÓN DE NUEVOS NEGOCIOS DE EMPRESAS PÚBLICAS DE CUNDINAMARCA S.A. E.S.P., EN LA ESTRUCTURACIÓN TÉCNICA DE LAS OPORTUNIDADES DE NUEVOS NEGOCIOS DE SERVICIOS PÚBLICOS DOMIILIARIOS Y LOS PROYECTOS ESPECIALES CONEXOS A LA EMPRESA ASI COMO LOS DEMAS PROYECTOS PRIORIZADOS.</t>
  </si>
  <si>
    <t>PRESTACIÓN DE SERVICIOS PROFESIONALES PARA APOYAR TÉCNICAMENTE A LA SUBGERENCIA GENERAL DE EMPRESAS PUBLICAS DE CUNDINAMARCA S.A. E.S.P EN LOS PROYECTOS A CARGO DE LA MISMA.</t>
  </si>
  <si>
    <t>CONTRATACIÓN DIRCTA</t>
  </si>
  <si>
    <t>APOYO A LA SUBGERENCIA GENERAL DE EMPRESAS PUBLICAS DE CUNDINAMARCA S.A. E.S.P EN EL SEGUIMIENTO TÉCNICO PARA EL CUMPLIMIENTO DE LAS METAS A CARGO DE LA MISMA.</t>
  </si>
  <si>
    <t>PRESTACIÓN DE SERVICIOS PROFESIONALES PARA APOYAR A LA SUBGERENCIA GENERAL DE EMPRESAS PÚBLICAS DE CUNDINAMARCA S.A. E.S.P., EN LA ESTRUCTURACIÓN, EJECUCIÓN FINANCIERA DEL PLAN DE INVERSIONES DEL PAP-PDA, Y EN LA FORMULACIÓN Y SEGUIMIENTO DEL PLAN ANUAL DE INVERSIONES 2018 DEL PAP-PDA DE CUNDINAMARCA.</t>
  </si>
  <si>
    <t>PRESTACIÓN DE SERVICIOS PROFESIONALES PARA ACOMPAÑAR Y APOYAR A LA SUBGERENCIA GENERAL DE EMPRESAS PUBLICAS DE CUNDINAMARCA S.A. E.S.P. EN EL CUMPLIMIENTO DE LAS METAS Y PROYECTOS A CARGO DE LA MISMA.</t>
  </si>
  <si>
    <t>PRESTACIÓN DE SERVICIOS PROFESIONALES COMO INGENIERO QUÍMICO PARA LA PUESTA EN MARCHA Y FUNCIONAMIENTO DEL LABORATORIO MÓVIL DE EMPRESAS PÚBLICAS DE CUNDINAMARCA S.A. E.S.P.</t>
  </si>
  <si>
    <t>PRESTACIÓN DE SERVICIOS PROFESIONALES PARA APOYAR AL CUMPLIMIENTO DE LAS FUNCIONES DE LA GERENCIA GENERAL DE EMPRESAS PÚBLICAS DE CUNDINAMARCA S.A. E.S.P.</t>
  </si>
  <si>
    <t>REVISIÓN, FORMULACIÓN, AJUSTE Y/O ACTUALIZACIÓN DE PLANES DE SANEAMIENTO Y MANEJO DE VERTIMIENTOS (PSMV) DEL ÁREA URBANA DEL MUNICIPIO DE SASAIMA.</t>
  </si>
  <si>
    <t>REVISIÓN, FORMULACIÓN, AJUSTE Y/O ACTUALIZACIÓN DE PLANES DE SANEAMIENTO Y MANEJO DE VERTIMIENTOS (PSMV) DEL CENTROS POBLADO DE SANTA INÉS DEL MUNICIPIO DE SASAIMA.</t>
  </si>
  <si>
    <t>REVISIÓN, FORMULACIÓN, AJUSTE Y/O ACTUALIZACIÓN DE PLANES DE SANEAMIENTO Y MANEJO DE VERTIMIENTOS (PSMV) ÁREA URBANA MUNICIPIO DE CHIPAQUE.</t>
  </si>
  <si>
    <t>REVISIÓN, FORMULACIÓN, AJUSTE Y/O ACTUALIZACIÓN DE PLANES DE SANEAMIENTO Y MANEJO DE VERTIMIENTOS (PSMV)  ÁREA URBANA MUNICIPIO DE UNE.</t>
  </si>
  <si>
    <t>REVISIÓN, FORMULACIÓN, AJUSTE Y/O ACTUALIZACIÓN DE PLANES DE SANEAMIENTO Y MANEJO DE VERTIMIENTOS (PSMV) ÁREA URBANA MUNICIPIO DE GUTIERREZ.</t>
  </si>
  <si>
    <t>REVISIÓN, FORMULACIÓN, AJUSTE Y/O ACTUALIZACIÓN DE PLANES DE SANEAMIENTO Y MANEJO DE VERTIMIENTOS (PSMV) ÁREA URBANA MUNICIPIO DE CHOACHÍ.</t>
  </si>
  <si>
    <t>REVISIÓN, FORMULACIÓN, AJUSTE Y/O ACTUALIZACIÓN DE PLANES DE SANEAMIENTO Y MANEJO DE VERTIMIENTOS (PSMV)  ÁREA URBANA MUNICIPIO DE PARATEBUENO.</t>
  </si>
  <si>
    <t>REVISIÓN, FORMULACIÓN, AJUSTE Y/O ACTUALIZACIÓN DE PLANES DE SANEAMIENTO Y MANEJO DE VERTIMIENTOS (PSMV) ÁREA URBANA MUNICIPIO DE GUAYABETAL.</t>
  </si>
  <si>
    <t>REVISIÓN, FORMULACIÓN, AJUSTE Y/O ACTUALIZACIÓN DE PLANES DE SANEAMIENTO Y MANEJO DE VERTIMIENTOS (PSMV) ÁREA URBANA Y CENTRO POBLADO PUENTE QUETAME DEL MUNICIPIO DE QUETAME.</t>
  </si>
  <si>
    <t>REVISIÓN, FORMULACIÓN, AJUSTE Y/O ACTUALIZACIÓN DE PLANES DE SANEAMIENTO Y MANEJO DE VERTIMIENTOS (PSMV) ÁREA URBANA DEL MUNICIPIO DE UBAQUE.</t>
  </si>
  <si>
    <t>REVISIÓN, FORMULACIÓN, AJUSTE Y/O ACTUALIZACIÓN DE PLANES DE SANEAMIENTO Y MANEJO DE VERTIMIENTOS (PSMV) ÁREA URBANA DEL MUNICIPIO DE CÁQUEZA.</t>
  </si>
  <si>
    <t>REVISIÓN, FORMULACIÓN, AJUSTE Y/O ACTUALIZACIÓN DE PLANES DE SANEAMIENTO Y MANEJO DE VERTIMIENTOS (PSMV) ÁREA URBANA DEL MUNICIPIO DE JERUSALÉN.</t>
  </si>
  <si>
    <t>REVISIÓN, FORMULACIÓN, AJUSTE Y/O ACTUALIZACIÓN DE PLANES DE SANEAMIENTO Y MANEJO DE VERTIMIENTOS (PSMV) ÁREA URBANA MUNICIPIO DE BELTRÁN</t>
  </si>
  <si>
    <t>REVISIÓN, AJUSTE Y ACTUALIZACIÓN DE LOS ESTUDIOS Y DISEÑOS DE LA PLANTA DE TRATAMIENTO DE AGUAS RESIDUALES DEL CENTRO TURÍSTICO, PARAISO ECOLOGICO, MONTES DE SION Y SUS OBRAS COMPLEMENTARIAS DEL MUNICIPIO DE ANOLAIMA - CUNDINAMARCA</t>
  </si>
  <si>
    <t>REVISIÓN, AJUSTE Y ACTUALIZACIÓN DE LOS ESTUDIOS Y DISEÑOS DEL SISTEMA DE TRATAMIENTO DE AGUAS RESIDUALES Y SUS OBRAS COMPLEMENTARIAS DEL CENTRO POBLADO DE SAN JOAQUIN MUNICIPIO DE LA MESA - CUNDINAMARCA</t>
  </si>
  <si>
    <t>REVISIÓN, AJUSTE Y ACTUALIZACIÓN DE LOS ESTUDIOS Y DISEÑOS DEL SISTEMA DE TRATAMIENTO DE AGUAS RESIDUALES Y SUS OBRAS COMPLEMENTARIAS DEL CASCO URBANO DEL MUNICIPIO DE TOCAIMA - CUNDINAMARCA</t>
  </si>
  <si>
    <t>PRESTACIÓN DE SERVICIOS PROFESIONALES COMO ASESORA JURIDICA DE LA DIRECCION DE ASEGURAMIENTO DE LA PRESTACION DEL SERVICIO EN EL DESARROLLO DEL PLAN DE ASEGURAMIENTO Y FORTALECIMIENTO INSTITUCIONAL A PRESTADORES DE SERVICIOS PÚBLICOS DOMICILIARIOS DEL DEPARTAMENTO DE CUNDINAMARCA</t>
  </si>
  <si>
    <t>PRESTAR LOS SERVICIOS COMO CONDUCTOR DEL VEHÍCULO UNIDAD MÓVIL DE DETECCIÓN DE FUGAS IMPERCEPTIBLES PERTENECIENTE AL PARQUE AUTOMOTOR DE EMPRESAS PÚBLICAS DE CUNDINAMARCA S.A. E.S.P.</t>
  </si>
  <si>
    <t>PRESTAR LOS SERVICIOS COMO AUXILIAR TÉCNICO PARA LA PUESTA EN MARCHA Y FUNCIONAMIENTO DE LA UNIDAD MÓVIL DE DETECCIÓN DE FUGAS IMPERCEPTIBLES PERTENECIENTE A EMPRESAS PÚBLICAS DE CUNDINAMARCA S.A E.S.P.</t>
  </si>
  <si>
    <t>PRESTACIÓN DE SERVICIOS PROFESIONALES PARA EL APOYO EN LOS PROCESOS ADMINISTRATIVOS, FINANCIEROS Y LOGISTICO EN EL MARCO DEL PROGRAMA AGUA, VIDA Y SABER, EN GENRAL TODAS LAS ACTIVIDADES QUE REQUIERA APOYO OPERATIVO EN LAS FUNCIONES PROPIAS DE LA DIRECCIÓN DE SERVICIO AL CLIENTE</t>
  </si>
  <si>
    <t>PRESTAR LOS SERVICIOS PROFESIONALES COMO CONTADOR PARA APOYAR LA GESTIÓN CONTABLE, TRIBUTARIA Y LAS ACTIVIDADES PROPIAS DE LA DIRECCIÓN DE CONTABILIDAD DE EMPRESAS PÚBLICAS DE CUNDINAMARCA S.A. E.S.P.</t>
  </si>
  <si>
    <t>PRESTAR SERVICIOS DE APOYO PARA LA ATENCIÓN EN LA RECEPCIÓN, ATENCIÓN AL CIUDADANO Y RADICACIÓN EN EL PROGRAMA MERCURIO DE EMPRESAS PÚBLICAS DE CUNDINAMARCA S.A. E.S.P.</t>
  </si>
  <si>
    <t>PRESTACIÓN DE SERVICIOS PROFESIONALES PARA APOYO A LA DIRECCIÓN DE GESTIÓN HUMANA Y ADMINISTRATIVA EN LOS PROCESOS PRE CONTRACTUALES, CONTRACTUALES Y POS CONTRACTUALES DE EMPRESAS PÚBLICAS DE CUNDINAMARCA S.A. E.S.P.</t>
  </si>
  <si>
    <t>PRESTACIÓN DE SERVICIOS PROFESIONALES PARA EL APOYO A LA INTERVENTORÍA, ATENCIÓN DE EMERGENCIAS, PLAN DE SANEAMIENTO Y MANEJO DE VERTIMIENTOS PSMV, QUE ADELANTE EMPRESAS PÚBLICAS DE CUNDINAMARCA S.A. E.S.P., EN VIRTUD DEL CONVENIO 009 DE 2008 Y SUS MODIFICATORIOS Y ACOMPAÑAMIENTO TÉCNICO A LA SUBGERENCIA DE OPERACIONES PARA EL DESARROLLO DE SUS PROYECTOS</t>
  </si>
  <si>
    <t>REALIZAR DIFERENTES ACTIVIDADES RELACIONADAS CON LA GERENCIA DE PROYECTOS QUE DEPEDEN DE LA DIRECCIÓN OPERATIVA Y DE PROYECTOS ESPECIALES</t>
  </si>
  <si>
    <t>PRESTACIÓN DE SERVICIOS PROFESIONALES PARA APOYAR A LA DIRECCIÓN OPERATIVA Y DE PROYECTOS ESPECIALES EN LA INTERVENTORIA DEL PROYECTO QUE ADELANTE EMPRESAS PÚBLICAS DE CUNDINAMARCA S.A. E.S.P. DE LOS ESTIUDIOS Y DISEÑOS PARA LA IMPLEENTACIÓN DE UN SISTEMA  DE TELEMETRIA PARA MONOTOREO Y CONTROL DE LOS SISTEMAS  DE ACUEDUCTO  DE LOS MUNICIPIOS DEL DEPARTAMENTO DE CUNDINAMARCA</t>
  </si>
  <si>
    <t>APOYAR  A LAS EMPRESAS PUBLICAS DE CUNDINAMARCA S.A E.S.P  COMO JUDICANTE EN LAS ACTIVIDADES QUE ADELANTA  LA ENTIDAD A TRAVES DE LA DIRECCION JURIDICA.</t>
  </si>
  <si>
    <t>APOYAR LA DIRECCIÓN JURÍDICA DE EMPRESAS PÚBLICAS DE CUNDINAMARCA S.A ESP  EN LA FUNCIÓN DE VIGILAR Y REPORTAR LOS MOVIMIENTOS DE LOS PROCESOS  ARBITRALES EN LOS QUE EMPRESAS PÚBLICAS DE CUNDINAMARCA S.A ESP SEA DEMANDANTE O DEMANDADA.</t>
  </si>
  <si>
    <t xml:space="preserve">PRESTAR LOS SERVICIOS PROFESIONALES  PARA APOYAR A LA DIRECCION JURIDICA DE EMPRESAS PUBLICAS DE CUNDINAMARCA S.A ESP COMO ABOGADO EN LO RELACIONADO CON CONCILIACIONES  PREJUDICIALES Y JUDICIALES Y EN GENERAL LAS FUNCIONES PROPIAS DE LA DIRECCIÓN  </t>
  </si>
  <si>
    <t>PRESTAR LOS SERVICIOS PROFESIONALES PARA APOYAR A LA DIRECCION JURIDICA  EN LO RELACIONADO CON LOS PROCESOS PENALES QUE CURSAN EN LOS DIFERENTES DESPACHOS JUDICIALES Y EN GENERAL LAS FUCNIONES PROPIAS DE LA DIRECCION.</t>
  </si>
  <si>
    <t>APOYAR A LA DIRECCIÓN JURÍDICA DE EMPRESAS PÚBLICAS DE CUNDINAMARCA S.A. E.S.P., EN LA FUNCIÓN DE VIGILAR Y REPORTAR LOS MOVIMIENTOS DE LOS PROCESOS JUDICIALES, EXTRAJUDICIALES Y ADMINISTRATIVOS, EN LOS QUE LA ENTIDAD SEA DEMANDADA</t>
  </si>
  <si>
    <t>PRESTAR LOS SERVICIOS PROFESIONALES PARA APOYAR A LA DIRECCION JURIDICA DE EPC, COMO ABOGADO EN LO RELACIONADO CON LAS ACCIONES CONTRACTUALES, EN LOS DIFERENTES DESPACHOS JUDICIALES Y EN GENERAL LAS FUCNIONES PROPIAS DE LA DIRECCION</t>
  </si>
  <si>
    <t>“PRESTACIÓN DE SERVICIOS PROFESIONALES PARA REALIZAR EL APOYO A  LA GESTION  Y ACOMPAÑAMIENTO A LA SUBGERENCIA TECNICA, DIRECCION DE ESTRUCTURACION DE PROYECTOS O QUIEN HAGA SUS VECES, EN EL PROCESO DE ESTRUCTURACION,OBTENCION DE CONCEPTO TECNICO FAVORABLE Y/O VIABILIZACION ANTE LOS MECANISMOS DE EVALUACION DE PROYECTOS.”</t>
  </si>
  <si>
    <t>"PRESTACIÓN DE SERVICIOS COMO APOYO ADMINISTRATIVO A LA SUBGERENCIA TÉCNICA. "</t>
  </si>
  <si>
    <t>“PRESTAR SERVICIOS PROFESIONALES COMO ABOGADO, PARA APOYAR AL GRUPO DE TRABAJO DE GESTIÓN PREDIAL DE EMPRESAS PÚBLICAS DE CUNDINAMARCA S.A-ESP, EN LOS TRÁMITES JURÍDICOS Y ADMINISTRATIVOS NECESARIOS PARA LOGRAR ADQUISICIÓN DE LA PROPIEDAD O LA CONSTITUCIÓN DE SERVIDUMBRES QUE PERMITAN EL USO DE LOS PREDIOS REQUERIDOS PARA LA VIABILIZACIÓN Y CONSTRUCCIÓN DE PROYECTOS DE AGUA POTABLE Y SANEAMIENTO BÁSICO.”</t>
  </si>
  <si>
    <t>PRESTACION DE SERVICIOS PROFESIONALES COMO ABOGADO DE ACOMPAÑAMIENTO Y APOYO A LA GESTIÓN A LA SUBGERENCIA TECNICA</t>
  </si>
  <si>
    <t>PRESTACION DE SERVICIOS PROFESIONALES DE ACOMPAÑAMIENTO A LA SUBGERENCIA TECNICA EN EL PROCESO DE SEGUIMIENTO DE PROYECTOS, CONTRATOS Y CONVENIOS DE AGUA POTABLE Y SANEAMIENTO BASICO</t>
  </si>
  <si>
    <t>PRESTACION DE SERVICIOS PROFESIONALES  DE APOYO Y ACOMPAÑAMIENTO PARA LA ACTUALIZACIÓN, REVISIÓN, AJUSTE Y VIABILIZACIÓN DE PROYECTOS DE AGUA Y SANEMIENTO BASICO</t>
  </si>
  <si>
    <t>FIA -PDA</t>
  </si>
  <si>
    <t>PRESTACIÓN DE SERVICIOS PROFESIONALES PARA APOYAR A SECRETARIA DE ASUNTOS CORPORATIVOS EN LOS PROCESOS DISCIPLINARIOS, REVISIÓN CONTRACTUAL  Y POS CONTRACTUAL DE EMPRESAS PÚBLICAS DE CUNDINAMARCA S.A. E.S.P.</t>
  </si>
  <si>
    <t>PRESTACIÓN DE SERVICIOS PROFESIONALES PARA APOYAR A LA DIRECCIÓN DE GESTIÓN HUMANA PARA DISEÑAR E IMPLEMENTAR EL SISTEMA DE SEGURIDAD Y SALUD EN EL TRABAJO DE EMPRESAS PÚBLICAS DE CUNDINAMARCA E.S.P. S.A. Y LAS DEMAS QUE LE ASIGNE EL SUPERVISOR</t>
  </si>
  <si>
    <t>“PRESTACION DE SERVICIOS PROFESIONALES PARA COORDINAR, GESTIONAR  Y ADELANTAR LA IMPLEMENTACIÓN DEL MODELO INTEGRADO DE PLANEACIÓN Y GESTIÓN Y LA TRANSICIÓN NORMA ISO 9001:2015 DE EMPRESAS PÚBLICAS DE CUNDINAMARCA S.A. E.S.P.</t>
  </si>
</sst>
</file>

<file path=xl/styles.xml><?xml version="1.0" encoding="utf-8"?>
<styleSheet xmlns="http://schemas.openxmlformats.org/spreadsheetml/2006/main">
  <numFmts count="2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 numFmtId="165" formatCode="[$$-240A]\ #,##0;[Red][$$-240A]\ #,##0"/>
    <numFmt numFmtId="166" formatCode="&quot;$&quot;\ #,##0.00"/>
    <numFmt numFmtId="167" formatCode="&quot;$&quot;\ #,##0"/>
    <numFmt numFmtId="168" formatCode="0;[Red]0"/>
    <numFmt numFmtId="169" formatCode="#,##0;[Red]#,##0"/>
    <numFmt numFmtId="170" formatCode="dd/mm/yyyy;@"/>
    <numFmt numFmtId="171" formatCode="&quot;Sí&quot;;&quot;Sí&quot;;&quot;No&quot;"/>
    <numFmt numFmtId="172" formatCode="&quot;Verdadero&quot;;&quot;Verdadero&quot;;&quot;Falso&quot;"/>
    <numFmt numFmtId="173" formatCode="&quot;Activado&quot;;&quot;Activado&quot;;&quot;Desactivado&quot;"/>
    <numFmt numFmtId="174" formatCode="[$€-2]\ #,##0.00_);[Red]\([$€-2]\ #,##0.00\)"/>
    <numFmt numFmtId="175" formatCode="&quot;$&quot;\ #,##0;[Red]&quot;$&quot;\ #,##0"/>
    <numFmt numFmtId="176" formatCode="_-[$$-240A]\ * #,##0.00_ ;_-[$$-240A]\ * \-#,##0.00\ ;_-[$$-240A]\ * &quot;-&quot;??_ ;_-@_ "/>
    <numFmt numFmtId="177" formatCode="&quot;$&quot;#,##0.00"/>
    <numFmt numFmtId="178" formatCode="&quot;$&quot;\ #,##0.00;[Red]&quot;$&quot;\ #,##0.00"/>
  </numFmts>
  <fonts count="59">
    <font>
      <sz val="11"/>
      <color theme="1"/>
      <name val="Calibri"/>
      <family val="2"/>
    </font>
    <font>
      <sz val="11"/>
      <color indexed="8"/>
      <name val="Calibri"/>
      <family val="2"/>
    </font>
    <font>
      <sz val="10"/>
      <name val="Arial"/>
      <family val="2"/>
    </font>
    <font>
      <u val="single"/>
      <sz val="10"/>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8"/>
      <name val="Arial"/>
      <family val="2"/>
    </font>
    <font>
      <sz val="10"/>
      <color indexed="9"/>
      <name val="Arial"/>
      <family val="2"/>
    </font>
    <font>
      <b/>
      <sz val="14"/>
      <color indexed="8"/>
      <name val="Arial"/>
      <family val="2"/>
    </font>
    <font>
      <sz val="10"/>
      <color indexed="10"/>
      <name val="Arial"/>
      <family val="2"/>
    </font>
    <font>
      <b/>
      <sz val="11"/>
      <name val="Calibri"/>
      <family val="2"/>
    </font>
    <font>
      <sz val="11"/>
      <name val="Calibri"/>
      <family val="2"/>
    </font>
    <font>
      <b/>
      <sz val="16"/>
      <color indexed="8"/>
      <name val="Arial"/>
      <family val="2"/>
    </font>
    <font>
      <sz val="8"/>
      <name val="Segoe UI"/>
      <family val="2"/>
    </font>
    <font>
      <sz val="12"/>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b/>
      <sz val="10"/>
      <color theme="1"/>
      <name val="Arial"/>
      <family val="2"/>
    </font>
    <font>
      <sz val="10"/>
      <color theme="0"/>
      <name val="Arial"/>
      <family val="2"/>
    </font>
    <font>
      <b/>
      <sz val="14"/>
      <color theme="1"/>
      <name val="Arial"/>
      <family val="2"/>
    </font>
    <font>
      <b/>
      <sz val="16"/>
      <color theme="1"/>
      <name val="Arial"/>
      <family val="2"/>
    </font>
    <font>
      <sz val="11"/>
      <color rgb="FF000000"/>
      <name val="Calibri"/>
      <family val="2"/>
    </font>
    <font>
      <sz val="12"/>
      <color theme="1"/>
      <name val="Arial Narrow"/>
      <family val="2"/>
    </font>
    <font>
      <sz val="10"/>
      <color rgb="FF000000"/>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thin"/>
      <right style="thin"/>
      <top style="thin"/>
      <bottom style="thin"/>
    </border>
    <border>
      <left style="thin"/>
      <right style="medium"/>
      <top style="thin"/>
      <bottom style="medium"/>
    </border>
    <border>
      <left style="thin"/>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8" fillId="0" borderId="8" applyNumberFormat="0" applyFill="0" applyAlignment="0" applyProtection="0"/>
    <xf numFmtId="0" fontId="49" fillId="0" borderId="9" applyNumberFormat="0" applyFill="0" applyAlignment="0" applyProtection="0"/>
  </cellStyleXfs>
  <cellXfs count="101">
    <xf numFmtId="0" fontId="0" fillId="0" borderId="0" xfId="0" applyFont="1" applyAlignment="1">
      <alignment/>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Font="1" applyFill="1" applyBorder="1" applyAlignment="1" quotePrefix="1">
      <alignment horizontal="center" vertical="center" wrapText="1"/>
    </xf>
    <xf numFmtId="0" fontId="3" fillId="0" borderId="11" xfId="46" applyFont="1" applyFill="1" applyBorder="1" applyAlignment="1" quotePrefix="1">
      <alignment horizontal="center" vertical="center" wrapText="1"/>
    </xf>
    <xf numFmtId="164" fontId="2" fillId="0" borderId="11" xfId="0" applyNumberFormat="1" applyFont="1" applyFill="1" applyBorder="1" applyAlignment="1">
      <alignment horizontal="center" vertical="center" wrapText="1"/>
    </xf>
    <xf numFmtId="0" fontId="50" fillId="0" borderId="0" xfId="0" applyFont="1" applyAlignment="1">
      <alignment wrapText="1"/>
    </xf>
    <xf numFmtId="0" fontId="51" fillId="0" borderId="0" xfId="0" applyFont="1" applyAlignment="1">
      <alignment/>
    </xf>
    <xf numFmtId="0" fontId="50" fillId="0" borderId="0" xfId="0" applyFont="1" applyAlignment="1">
      <alignment horizontal="center" vertical="center" wrapText="1"/>
    </xf>
    <xf numFmtId="0" fontId="50" fillId="0" borderId="12" xfId="0" applyFont="1" applyBorder="1" applyAlignment="1">
      <alignment wrapText="1"/>
    </xf>
    <xf numFmtId="0" fontId="50" fillId="0" borderId="13" xfId="0" applyFont="1" applyBorder="1" applyAlignment="1">
      <alignment wrapText="1"/>
    </xf>
    <xf numFmtId="0" fontId="50" fillId="0" borderId="13" xfId="0" applyFont="1" applyBorder="1" applyAlignment="1">
      <alignment horizontal="center" vertical="center" wrapText="1"/>
    </xf>
    <xf numFmtId="0" fontId="50" fillId="0" borderId="0" xfId="0" applyFont="1" applyFill="1" applyAlignment="1">
      <alignment horizontal="center" vertical="center" wrapText="1"/>
    </xf>
    <xf numFmtId="0" fontId="50" fillId="0" borderId="0" xfId="0" applyFont="1" applyFill="1" applyAlignment="1">
      <alignment wrapText="1"/>
    </xf>
    <xf numFmtId="0" fontId="50" fillId="0" borderId="14" xfId="0" applyFont="1" applyBorder="1" applyAlignment="1">
      <alignment wrapText="1"/>
    </xf>
    <xf numFmtId="0" fontId="52" fillId="23" borderId="15" xfId="39" applyFont="1" applyBorder="1" applyAlignment="1">
      <alignment horizontal="center" vertical="center" wrapText="1"/>
    </xf>
    <xf numFmtId="0" fontId="50" fillId="13" borderId="16" xfId="0" applyFont="1" applyFill="1" applyBorder="1" applyAlignment="1">
      <alignment horizontal="center" vertical="center" wrapText="1"/>
    </xf>
    <xf numFmtId="49" fontId="50" fillId="13" borderId="16" xfId="0" applyNumberFormat="1" applyFont="1" applyFill="1" applyBorder="1" applyAlignment="1">
      <alignment horizontal="center" vertical="center" wrapText="1"/>
    </xf>
    <xf numFmtId="0" fontId="2" fillId="0" borderId="0" xfId="0" applyFont="1" applyFill="1" applyAlignment="1">
      <alignment wrapText="1"/>
    </xf>
    <xf numFmtId="0" fontId="53" fillId="0" borderId="0" xfId="0" applyFont="1" applyAlignment="1">
      <alignment/>
    </xf>
    <xf numFmtId="14" fontId="2" fillId="0" borderId="17" xfId="0" applyNumberFormat="1" applyFont="1" applyFill="1" applyBorder="1" applyAlignment="1">
      <alignment horizontal="right" vertical="center" wrapText="1"/>
    </xf>
    <xf numFmtId="0" fontId="0" fillId="0" borderId="13" xfId="0" applyBorder="1" applyAlignment="1">
      <alignment wrapText="1"/>
    </xf>
    <xf numFmtId="0" fontId="0" fillId="0" borderId="14" xfId="0" applyBorder="1" applyAlignment="1">
      <alignment wrapText="1"/>
    </xf>
    <xf numFmtId="0" fontId="0" fillId="0" borderId="16" xfId="0" applyBorder="1" applyAlignment="1">
      <alignment horizontal="center" vertical="center" wrapText="1"/>
    </xf>
    <xf numFmtId="0" fontId="0" fillId="0" borderId="18" xfId="0" applyBorder="1" applyAlignment="1">
      <alignment horizontal="center" vertical="center" wrapText="1"/>
    </xf>
    <xf numFmtId="0" fontId="2" fillId="13" borderId="16" xfId="39" applyFont="1" applyFill="1" applyBorder="1" applyAlignment="1">
      <alignment horizontal="center" vertical="center" wrapText="1"/>
    </xf>
    <xf numFmtId="14" fontId="50" fillId="0" borderId="11" xfId="0" applyNumberFormat="1"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wrapText="1"/>
    </xf>
    <xf numFmtId="0" fontId="27" fillId="0" borderId="0" xfId="0" applyFont="1" applyAlignment="1">
      <alignment wrapText="1"/>
    </xf>
    <xf numFmtId="0" fontId="28" fillId="0" borderId="0" xfId="0" applyFont="1" applyAlignment="1">
      <alignment horizontal="center" vertical="center"/>
    </xf>
    <xf numFmtId="0" fontId="28" fillId="23" borderId="12" xfId="39" applyFont="1" applyBorder="1" applyAlignment="1">
      <alignment wrapText="1"/>
    </xf>
    <xf numFmtId="0" fontId="28" fillId="23" borderId="15" xfId="39" applyFont="1" applyBorder="1" applyAlignment="1">
      <alignment horizontal="center" vertical="center" wrapText="1"/>
    </xf>
    <xf numFmtId="0" fontId="28" fillId="0" borderId="13" xfId="0" applyFont="1" applyBorder="1" applyAlignment="1">
      <alignment wrapText="1"/>
    </xf>
    <xf numFmtId="0" fontId="28" fillId="0" borderId="16" xfId="0" applyFont="1" applyBorder="1" applyAlignment="1">
      <alignment horizontal="center" vertical="center" wrapText="1"/>
    </xf>
    <xf numFmtId="0" fontId="50" fillId="0" borderId="19" xfId="0" applyFont="1" applyFill="1" applyBorder="1" applyAlignment="1">
      <alignment horizontal="center" vertical="center" wrapText="1"/>
    </xf>
    <xf numFmtId="0" fontId="50" fillId="0" borderId="20" xfId="0" applyFont="1" applyFill="1" applyBorder="1" applyAlignment="1">
      <alignment horizontal="center" vertical="center" wrapText="1"/>
    </xf>
    <xf numFmtId="0" fontId="50" fillId="0" borderId="21" xfId="0" applyFont="1" applyFill="1" applyBorder="1" applyAlignment="1">
      <alignment horizontal="center" vertical="center" wrapText="1"/>
    </xf>
    <xf numFmtId="0" fontId="50" fillId="0" borderId="22"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50" fillId="0" borderId="23" xfId="0" applyFont="1" applyFill="1" applyBorder="1" applyAlignment="1">
      <alignment horizontal="center" vertical="center" wrapText="1"/>
    </xf>
    <xf numFmtId="0" fontId="50" fillId="0" borderId="24" xfId="0" applyFont="1" applyFill="1" applyBorder="1" applyAlignment="1">
      <alignment horizontal="center" vertical="center" wrapText="1"/>
    </xf>
    <xf numFmtId="0" fontId="50" fillId="0" borderId="25" xfId="0" applyFont="1" applyFill="1" applyBorder="1" applyAlignment="1">
      <alignment horizontal="center" vertical="center" wrapText="1"/>
    </xf>
    <xf numFmtId="0" fontId="50" fillId="0" borderId="26" xfId="0" applyFont="1" applyFill="1" applyBorder="1" applyAlignment="1">
      <alignment horizontal="center" vertical="center" wrapText="1"/>
    </xf>
    <xf numFmtId="0" fontId="54" fillId="0" borderId="0" xfId="0" applyFont="1" applyAlignment="1">
      <alignment horizontal="center"/>
    </xf>
    <xf numFmtId="0" fontId="54" fillId="0" borderId="0" xfId="0" applyFont="1" applyAlignment="1">
      <alignment horizontal="center" vertical="center"/>
    </xf>
    <xf numFmtId="0" fontId="28" fillId="23" borderId="10" xfId="39" applyFont="1" applyBorder="1" applyAlignment="1">
      <alignment horizontal="center" vertical="center" wrapText="1"/>
    </xf>
    <xf numFmtId="0" fontId="28" fillId="0" borderId="11" xfId="0" applyFont="1" applyBorder="1" applyAlignment="1">
      <alignment horizontal="center" vertical="center" wrapText="1"/>
    </xf>
    <xf numFmtId="0" fontId="0" fillId="0" borderId="11" xfId="0" applyBorder="1" applyAlignment="1">
      <alignment horizontal="center" vertical="center" wrapText="1"/>
    </xf>
    <xf numFmtId="0" fontId="0" fillId="0" borderId="17" xfId="0" applyBorder="1" applyAlignment="1">
      <alignment horizontal="center" vertical="center" wrapText="1"/>
    </xf>
    <xf numFmtId="0" fontId="50" fillId="0" borderId="0" xfId="0" applyFont="1" applyAlignment="1">
      <alignment horizontal="right" vertical="center" wrapText="1"/>
    </xf>
    <xf numFmtId="0" fontId="50" fillId="0" borderId="0" xfId="0" applyFont="1" applyFill="1" applyAlignment="1">
      <alignment horizontal="right" vertical="center" wrapText="1"/>
    </xf>
    <xf numFmtId="0" fontId="52" fillId="23" borderId="15" xfId="39" applyFont="1" applyBorder="1" applyAlignment="1">
      <alignment horizontal="right" vertical="center" wrapText="1"/>
    </xf>
    <xf numFmtId="42" fontId="50" fillId="13" borderId="16" xfId="49" applyNumberFormat="1" applyFont="1" applyFill="1" applyBorder="1" applyAlignment="1">
      <alignment horizontal="right" vertical="center" wrapText="1"/>
    </xf>
    <xf numFmtId="0" fontId="2" fillId="0" borderId="0" xfId="0" applyFont="1" applyAlignment="1">
      <alignment horizontal="right" vertical="center" wrapText="1"/>
    </xf>
    <xf numFmtId="6" fontId="2" fillId="0" borderId="0" xfId="0" applyNumberFormat="1" applyFont="1" applyAlignment="1">
      <alignment horizontal="right" vertical="center" wrapText="1"/>
    </xf>
    <xf numFmtId="8" fontId="2" fillId="0" borderId="0" xfId="0" applyNumberFormat="1" applyFont="1" applyAlignment="1">
      <alignment horizontal="right" vertical="center" wrapText="1"/>
    </xf>
    <xf numFmtId="42" fontId="2" fillId="0" borderId="16" xfId="49" applyNumberFormat="1" applyFont="1" applyFill="1" applyBorder="1" applyAlignment="1">
      <alignment horizontal="right" vertical="center"/>
    </xf>
    <xf numFmtId="0" fontId="50" fillId="0" borderId="16" xfId="0" applyFont="1" applyFill="1" applyBorder="1" applyAlignment="1">
      <alignment horizontal="center" vertical="center" wrapText="1"/>
    </xf>
    <xf numFmtId="0" fontId="2" fillId="0" borderId="16" xfId="39" applyFont="1" applyFill="1" applyBorder="1" applyAlignment="1">
      <alignment horizontal="center" vertical="center" wrapText="1"/>
    </xf>
    <xf numFmtId="42" fontId="2" fillId="0" borderId="16" xfId="39" applyNumberFormat="1" applyFont="1" applyFill="1" applyBorder="1" applyAlignment="1">
      <alignment horizontal="right" vertical="center" wrapText="1"/>
    </xf>
    <xf numFmtId="0" fontId="0" fillId="0" borderId="13" xfId="0" applyFill="1" applyBorder="1" applyAlignment="1">
      <alignment horizontal="center" vertical="center" wrapText="1"/>
    </xf>
    <xf numFmtId="0" fontId="0" fillId="0" borderId="16" xfId="0" applyFill="1" applyBorder="1" applyAlignment="1">
      <alignment horizontal="center" vertical="center" wrapText="1"/>
    </xf>
    <xf numFmtId="0" fontId="2" fillId="0" borderId="16" xfId="0" applyFont="1" applyFill="1" applyBorder="1" applyAlignment="1">
      <alignment horizontal="center" vertical="center" wrapText="1"/>
    </xf>
    <xf numFmtId="0" fontId="55" fillId="0" borderId="16" xfId="0" applyFont="1" applyFill="1" applyBorder="1" applyAlignment="1">
      <alignment horizontal="center" vertical="center" wrapText="1"/>
    </xf>
    <xf numFmtId="14" fontId="56" fillId="0" borderId="16" xfId="0" applyNumberFormat="1" applyFont="1" applyFill="1" applyBorder="1" applyAlignment="1">
      <alignment horizontal="center" vertical="center" wrapText="1"/>
    </xf>
    <xf numFmtId="166" fontId="0" fillId="0" borderId="16" xfId="0" applyNumberFormat="1" applyFill="1" applyBorder="1" applyAlignment="1">
      <alignment horizontal="center" vertical="center" wrapText="1"/>
    </xf>
    <xf numFmtId="167" fontId="0" fillId="0" borderId="16" xfId="0" applyNumberFormat="1" applyFill="1" applyBorder="1" applyAlignment="1">
      <alignment horizontal="right" vertical="center" wrapText="1"/>
    </xf>
    <xf numFmtId="42" fontId="50" fillId="0" borderId="16" xfId="0" applyNumberFormat="1" applyFont="1" applyFill="1" applyBorder="1" applyAlignment="1">
      <alignment horizontal="right" vertical="center" wrapText="1"/>
    </xf>
    <xf numFmtId="0" fontId="2" fillId="0" borderId="16" xfId="0" applyFont="1" applyFill="1" applyBorder="1" applyAlignment="1">
      <alignment horizontal="center" vertical="center"/>
    </xf>
    <xf numFmtId="14" fontId="2" fillId="0" borderId="16" xfId="0" applyNumberFormat="1" applyFont="1" applyFill="1" applyBorder="1" applyAlignment="1">
      <alignment horizontal="center" vertical="center" wrapText="1"/>
    </xf>
    <xf numFmtId="42" fontId="2" fillId="0" borderId="16" xfId="51" applyNumberFormat="1" applyFont="1" applyFill="1" applyBorder="1" applyAlignment="1">
      <alignment horizontal="right" vertical="center" wrapText="1"/>
    </xf>
    <xf numFmtId="165" fontId="2" fillId="0" borderId="16" xfId="51" applyNumberFormat="1" applyFont="1" applyFill="1" applyBorder="1" applyAlignment="1">
      <alignment horizontal="center" vertical="center" wrapText="1"/>
    </xf>
    <xf numFmtId="0" fontId="57" fillId="0" borderId="16" xfId="0" applyFont="1" applyFill="1" applyBorder="1" applyAlignment="1">
      <alignment horizontal="center" vertical="center"/>
    </xf>
    <xf numFmtId="0" fontId="57" fillId="0" borderId="16" xfId="0" applyFont="1" applyFill="1" applyBorder="1" applyAlignment="1">
      <alignment horizontal="center" vertical="center" wrapText="1"/>
    </xf>
    <xf numFmtId="42" fontId="57" fillId="0" borderId="16" xfId="0" applyNumberFormat="1" applyFont="1" applyFill="1" applyBorder="1" applyAlignment="1">
      <alignment horizontal="right" vertical="center" wrapText="1"/>
    </xf>
    <xf numFmtId="14" fontId="50" fillId="0" borderId="16" xfId="0" applyNumberFormat="1" applyFont="1" applyFill="1" applyBorder="1" applyAlignment="1">
      <alignment horizontal="center" vertical="center" wrapText="1"/>
    </xf>
    <xf numFmtId="42" fontId="50" fillId="0" borderId="16" xfId="49" applyNumberFormat="1" applyFont="1" applyFill="1" applyBorder="1" applyAlignment="1">
      <alignment horizontal="right" vertical="center" wrapText="1"/>
    </xf>
    <xf numFmtId="49" fontId="50" fillId="0" borderId="16" xfId="0" applyNumberFormat="1" applyFont="1" applyFill="1" applyBorder="1" applyAlignment="1">
      <alignment horizontal="center" vertical="center" wrapText="1"/>
    </xf>
    <xf numFmtId="42" fontId="2" fillId="0" borderId="16" xfId="49" applyNumberFormat="1" applyFont="1" applyFill="1" applyBorder="1" applyAlignment="1">
      <alignment horizontal="right" vertical="center" wrapText="1"/>
    </xf>
    <xf numFmtId="17" fontId="2" fillId="0" borderId="16" xfId="0" applyNumberFormat="1" applyFont="1" applyFill="1" applyBorder="1" applyAlignment="1">
      <alignment horizontal="center" vertical="center"/>
    </xf>
    <xf numFmtId="170" fontId="2" fillId="0" borderId="16" xfId="0" applyNumberFormat="1" applyFont="1" applyFill="1" applyBorder="1" applyAlignment="1">
      <alignment horizontal="center" vertical="center" wrapText="1"/>
    </xf>
    <xf numFmtId="0" fontId="50" fillId="0" borderId="16" xfId="0" applyFont="1" applyFill="1" applyBorder="1" applyAlignment="1">
      <alignment horizontal="center" vertical="center"/>
    </xf>
    <xf numFmtId="42" fontId="50" fillId="0" borderId="16" xfId="51" applyNumberFormat="1" applyFont="1" applyFill="1" applyBorder="1" applyAlignment="1">
      <alignment horizontal="right" vertical="center" wrapText="1"/>
    </xf>
    <xf numFmtId="17" fontId="57" fillId="0" borderId="16" xfId="0" applyNumberFormat="1" applyFont="1" applyFill="1" applyBorder="1" applyAlignment="1">
      <alignment horizontal="center" vertical="center" wrapText="1"/>
    </xf>
    <xf numFmtId="42" fontId="2" fillId="0" borderId="16" xfId="0" applyNumberFormat="1" applyFont="1" applyFill="1" applyBorder="1" applyAlignment="1">
      <alignment horizontal="right" vertical="center" wrapText="1"/>
    </xf>
    <xf numFmtId="0" fontId="56" fillId="0" borderId="16" xfId="0" applyFont="1" applyFill="1" applyBorder="1" applyAlignment="1">
      <alignment horizontal="center" vertical="center"/>
    </xf>
    <xf numFmtId="0" fontId="0" fillId="0" borderId="16" xfId="0" applyFill="1" applyBorder="1" applyAlignment="1">
      <alignment horizontal="center" wrapText="1"/>
    </xf>
    <xf numFmtId="17" fontId="50" fillId="0" borderId="16" xfId="0" applyNumberFormat="1" applyFont="1" applyFill="1" applyBorder="1" applyAlignment="1">
      <alignment horizontal="center" vertical="center" wrapText="1"/>
    </xf>
    <xf numFmtId="17" fontId="2" fillId="0" borderId="16" xfId="0" applyNumberFormat="1" applyFont="1" applyFill="1" applyBorder="1" applyAlignment="1">
      <alignment horizontal="center" vertical="center" wrapText="1"/>
    </xf>
    <xf numFmtId="44" fontId="0" fillId="0" borderId="16" xfId="51" applyFont="1" applyFill="1" applyBorder="1" applyAlignment="1">
      <alignment horizontal="right" vertical="center" wrapText="1"/>
    </xf>
    <xf numFmtId="0" fontId="58" fillId="0" borderId="16" xfId="0" applyFont="1" applyFill="1" applyBorder="1" applyAlignment="1">
      <alignment horizontal="center" vertical="center" wrapText="1"/>
    </xf>
    <xf numFmtId="42" fontId="2" fillId="0" borderId="16" xfId="51" applyNumberFormat="1" applyFont="1" applyFill="1" applyBorder="1" applyAlignment="1">
      <alignment horizontal="right" vertical="center"/>
    </xf>
    <xf numFmtId="0" fontId="2" fillId="0" borderId="16" xfId="0" applyFont="1" applyFill="1" applyBorder="1" applyAlignment="1" applyProtection="1">
      <alignment horizontal="center" vertical="center" wrapText="1"/>
      <protection/>
    </xf>
    <xf numFmtId="42" fontId="2" fillId="0" borderId="16" xfId="51" applyNumberFormat="1" applyFont="1" applyFill="1" applyBorder="1" applyAlignment="1">
      <alignment horizontal="center" vertical="center" wrapText="1"/>
    </xf>
    <xf numFmtId="42" fontId="2" fillId="0" borderId="16" xfId="51" applyNumberFormat="1" applyFont="1" applyFill="1" applyBorder="1" applyAlignment="1">
      <alignment vertical="center" wrapText="1"/>
    </xf>
    <xf numFmtId="42" fontId="2" fillId="0" borderId="16" xfId="39" applyNumberFormat="1" applyFont="1" applyFill="1" applyBorder="1" applyAlignment="1">
      <alignment vertical="center" wrapText="1"/>
    </xf>
    <xf numFmtId="0" fontId="50" fillId="0" borderId="27" xfId="0" applyFont="1" applyFill="1" applyBorder="1" applyAlignment="1">
      <alignment horizontal="center" vertical="center" wrapText="1"/>
    </xf>
    <xf numFmtId="42" fontId="50" fillId="0" borderId="27" xfId="0" applyNumberFormat="1" applyFont="1" applyFill="1" applyBorder="1" applyAlignment="1">
      <alignment horizontal="right" vertical="center" wrapText="1"/>
    </xf>
    <xf numFmtId="42" fontId="50" fillId="0" borderId="27" xfId="0" applyNumberFormat="1" applyFont="1" applyFill="1" applyBorder="1" applyAlignment="1">
      <alignment horizontal="right" vertical="center"/>
    </xf>
    <xf numFmtId="0" fontId="2" fillId="0" borderId="27"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pc.com.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863"/>
  <sheetViews>
    <sheetView tabSelected="1" zoomScale="80" zoomScaleNormal="80" zoomScalePageLayoutView="80" workbookViewId="0" topLeftCell="B848">
      <selection activeCell="B854" sqref="A854:IV860"/>
    </sheetView>
  </sheetViews>
  <sheetFormatPr defaultColWidth="10.8515625" defaultRowHeight="15"/>
  <cols>
    <col min="1" max="1" width="10.8515625" style="6" customWidth="1"/>
    <col min="2" max="2" width="18.28125" style="6" customWidth="1"/>
    <col min="3" max="3" width="67.00390625" style="8" customWidth="1"/>
    <col min="4" max="4" width="15.57421875" style="8" customWidth="1"/>
    <col min="5" max="5" width="15.140625" style="8" customWidth="1"/>
    <col min="6" max="6" width="17.421875" style="8" customWidth="1"/>
    <col min="7" max="7" width="14.00390625" style="8" customWidth="1"/>
    <col min="8" max="8" width="20.421875" style="50" customWidth="1"/>
    <col min="9" max="9" width="20.7109375" style="50" bestFit="1" customWidth="1"/>
    <col min="10" max="10" width="15.57421875" style="6" customWidth="1"/>
    <col min="11" max="11" width="16.7109375" style="6" customWidth="1"/>
    <col min="12" max="12" width="47.140625" style="8" customWidth="1"/>
    <col min="13" max="16384" width="10.8515625" style="6" customWidth="1"/>
  </cols>
  <sheetData>
    <row r="2" spans="2:12" ht="20.25">
      <c r="B2" s="44" t="s">
        <v>20</v>
      </c>
      <c r="C2" s="45"/>
      <c r="D2" s="44"/>
      <c r="E2" s="44"/>
      <c r="F2" s="44"/>
      <c r="G2" s="44"/>
      <c r="H2" s="44"/>
      <c r="I2" s="44"/>
      <c r="J2" s="44"/>
      <c r="K2" s="44"/>
      <c r="L2" s="45"/>
    </row>
    <row r="3" ht="12.75">
      <c r="B3" s="7"/>
    </row>
    <row r="4" ht="18.75" thickBot="1">
      <c r="B4" s="19" t="s">
        <v>0</v>
      </c>
    </row>
    <row r="5" spans="2:12" ht="12.75">
      <c r="B5" s="9" t="s">
        <v>1</v>
      </c>
      <c r="C5" s="1" t="s">
        <v>27</v>
      </c>
      <c r="F5" s="35" t="s">
        <v>25</v>
      </c>
      <c r="G5" s="36"/>
      <c r="H5" s="36"/>
      <c r="I5" s="36"/>
      <c r="J5" s="36"/>
      <c r="K5" s="36"/>
      <c r="L5" s="37"/>
    </row>
    <row r="6" spans="2:12" ht="12.75">
      <c r="B6" s="10" t="s">
        <v>2</v>
      </c>
      <c r="C6" s="2" t="s">
        <v>28</v>
      </c>
      <c r="F6" s="38"/>
      <c r="G6" s="39"/>
      <c r="H6" s="39"/>
      <c r="I6" s="39"/>
      <c r="J6" s="39"/>
      <c r="K6" s="39"/>
      <c r="L6" s="40"/>
    </row>
    <row r="7" spans="2:12" ht="12.75">
      <c r="B7" s="10" t="s">
        <v>3</v>
      </c>
      <c r="C7" s="3">
        <v>7954480</v>
      </c>
      <c r="F7" s="38"/>
      <c r="G7" s="39"/>
      <c r="H7" s="39"/>
      <c r="I7" s="39"/>
      <c r="J7" s="39"/>
      <c r="K7" s="39"/>
      <c r="L7" s="40"/>
    </row>
    <row r="8" spans="2:12" ht="12.75">
      <c r="B8" s="10" t="s">
        <v>16</v>
      </c>
      <c r="C8" s="4" t="s">
        <v>29</v>
      </c>
      <c r="F8" s="38"/>
      <c r="G8" s="39"/>
      <c r="H8" s="39"/>
      <c r="I8" s="39"/>
      <c r="J8" s="39"/>
      <c r="K8" s="39"/>
      <c r="L8" s="40"/>
    </row>
    <row r="9" spans="2:12" ht="200.25" customHeight="1">
      <c r="B9" s="11" t="s">
        <v>19</v>
      </c>
      <c r="C9" s="2" t="s">
        <v>30</v>
      </c>
      <c r="F9" s="41"/>
      <c r="G9" s="42"/>
      <c r="H9" s="42"/>
      <c r="I9" s="42"/>
      <c r="J9" s="42"/>
      <c r="K9" s="42"/>
      <c r="L9" s="43"/>
    </row>
    <row r="10" spans="2:9" ht="339.75" customHeight="1">
      <c r="B10" s="11" t="s">
        <v>4</v>
      </c>
      <c r="C10" s="2" t="s">
        <v>31</v>
      </c>
      <c r="F10" s="12"/>
      <c r="G10" s="12"/>
      <c r="H10" s="51"/>
      <c r="I10" s="51"/>
    </row>
    <row r="11" spans="2:12" ht="68.25" customHeight="1">
      <c r="B11" s="11" t="s">
        <v>5</v>
      </c>
      <c r="C11" s="2" t="s">
        <v>32</v>
      </c>
      <c r="F11" s="35" t="s">
        <v>24</v>
      </c>
      <c r="G11" s="36"/>
      <c r="H11" s="36"/>
      <c r="I11" s="36"/>
      <c r="J11" s="36"/>
      <c r="K11" s="36"/>
      <c r="L11" s="37"/>
    </row>
    <row r="12" spans="2:12" ht="28.5" customHeight="1">
      <c r="B12" s="10" t="s">
        <v>21</v>
      </c>
      <c r="C12" s="5">
        <f>+SUM(H19:H2241)</f>
        <v>445268515448.32214</v>
      </c>
      <c r="F12" s="38"/>
      <c r="G12" s="39"/>
      <c r="H12" s="39"/>
      <c r="I12" s="39"/>
      <c r="J12" s="39"/>
      <c r="K12" s="39"/>
      <c r="L12" s="40"/>
    </row>
    <row r="13" spans="2:12" ht="40.5" customHeight="1">
      <c r="B13" s="10" t="s">
        <v>22</v>
      </c>
      <c r="C13" s="5">
        <v>218747760</v>
      </c>
      <c r="F13" s="38"/>
      <c r="G13" s="39"/>
      <c r="H13" s="39"/>
      <c r="I13" s="39"/>
      <c r="J13" s="39"/>
      <c r="K13" s="39"/>
      <c r="L13" s="40"/>
    </row>
    <row r="14" spans="2:12" ht="33" customHeight="1">
      <c r="B14" s="10" t="s">
        <v>23</v>
      </c>
      <c r="C14" s="5">
        <v>21874776</v>
      </c>
      <c r="F14" s="38"/>
      <c r="G14" s="39"/>
      <c r="H14" s="39"/>
      <c r="I14" s="39"/>
      <c r="J14" s="39"/>
      <c r="K14" s="39"/>
      <c r="L14" s="40"/>
    </row>
    <row r="15" spans="2:12" ht="28.5" customHeight="1" thickBot="1">
      <c r="B15" s="14" t="s">
        <v>18</v>
      </c>
      <c r="C15" s="20">
        <v>43123</v>
      </c>
      <c r="F15" s="41"/>
      <c r="G15" s="42"/>
      <c r="H15" s="42"/>
      <c r="I15" s="42"/>
      <c r="J15" s="42"/>
      <c r="K15" s="42"/>
      <c r="L15" s="43"/>
    </row>
    <row r="17" ht="13.5" thickBot="1">
      <c r="B17" s="7" t="s">
        <v>15</v>
      </c>
    </row>
    <row r="18" spans="2:12" ht="63" customHeight="1">
      <c r="B18" s="15" t="s">
        <v>26</v>
      </c>
      <c r="C18" s="15" t="s">
        <v>6</v>
      </c>
      <c r="D18" s="15" t="s">
        <v>17</v>
      </c>
      <c r="E18" s="15" t="s">
        <v>7</v>
      </c>
      <c r="F18" s="15" t="s">
        <v>8</v>
      </c>
      <c r="G18" s="15" t="s">
        <v>9</v>
      </c>
      <c r="H18" s="52" t="s">
        <v>10</v>
      </c>
      <c r="I18" s="52" t="s">
        <v>11</v>
      </c>
      <c r="J18" s="15" t="s">
        <v>12</v>
      </c>
      <c r="K18" s="15" t="s">
        <v>13</v>
      </c>
      <c r="L18" s="15" t="s">
        <v>14</v>
      </c>
    </row>
    <row r="19" spans="2:12" s="13" customFormat="1" ht="74.25" customHeight="1">
      <c r="B19" s="69">
        <v>80111600</v>
      </c>
      <c r="C19" s="63" t="s">
        <v>33</v>
      </c>
      <c r="D19" s="70" t="s">
        <v>45</v>
      </c>
      <c r="E19" s="63" t="s">
        <v>179</v>
      </c>
      <c r="F19" s="63" t="s">
        <v>38</v>
      </c>
      <c r="G19" s="63" t="s">
        <v>37</v>
      </c>
      <c r="H19" s="71">
        <v>15552000</v>
      </c>
      <c r="I19" s="60">
        <f>+H19</f>
        <v>15552000</v>
      </c>
      <c r="J19" s="72" t="s">
        <v>35</v>
      </c>
      <c r="K19" s="72" t="s">
        <v>35</v>
      </c>
      <c r="L19" s="63" t="s">
        <v>36</v>
      </c>
    </row>
    <row r="20" spans="2:12" s="13" customFormat="1" ht="118.5" customHeight="1">
      <c r="B20" s="73">
        <v>81101516</v>
      </c>
      <c r="C20" s="74" t="s">
        <v>796</v>
      </c>
      <c r="D20" s="74" t="s">
        <v>46</v>
      </c>
      <c r="E20" s="58" t="s">
        <v>179</v>
      </c>
      <c r="F20" s="58" t="s">
        <v>100</v>
      </c>
      <c r="G20" s="58" t="s">
        <v>37</v>
      </c>
      <c r="H20" s="75">
        <v>48000000</v>
      </c>
      <c r="I20" s="68">
        <f>+H20</f>
        <v>48000000</v>
      </c>
      <c r="J20" s="58" t="s">
        <v>35</v>
      </c>
      <c r="K20" s="58" t="s">
        <v>35</v>
      </c>
      <c r="L20" s="58" t="s">
        <v>699</v>
      </c>
    </row>
    <row r="21" spans="2:12" s="13" customFormat="1" ht="71.25" customHeight="1">
      <c r="B21" s="63">
        <v>72000000</v>
      </c>
      <c r="C21" s="63" t="s">
        <v>34</v>
      </c>
      <c r="D21" s="70" t="s">
        <v>47</v>
      </c>
      <c r="E21" s="63" t="s">
        <v>41</v>
      </c>
      <c r="F21" s="63" t="s">
        <v>39</v>
      </c>
      <c r="G21" s="63" t="s">
        <v>592</v>
      </c>
      <c r="H21" s="71">
        <v>7000000000</v>
      </c>
      <c r="I21" s="60">
        <f>+H21</f>
        <v>7000000000</v>
      </c>
      <c r="J21" s="72" t="s">
        <v>35</v>
      </c>
      <c r="K21" s="72" t="s">
        <v>35</v>
      </c>
      <c r="L21" s="63" t="s">
        <v>36</v>
      </c>
    </row>
    <row r="22" spans="2:12" s="13" customFormat="1" ht="129" customHeight="1">
      <c r="B22" s="58">
        <v>81101516</v>
      </c>
      <c r="C22" s="58" t="s">
        <v>50</v>
      </c>
      <c r="D22" s="76" t="s">
        <v>46</v>
      </c>
      <c r="E22" s="58" t="s">
        <v>179</v>
      </c>
      <c r="F22" s="58" t="s">
        <v>38</v>
      </c>
      <c r="G22" s="58" t="s">
        <v>37</v>
      </c>
      <c r="H22" s="77">
        <v>36000000</v>
      </c>
      <c r="I22" s="60">
        <f>+H22</f>
        <v>36000000</v>
      </c>
      <c r="J22" s="59" t="s">
        <v>35</v>
      </c>
      <c r="K22" s="59" t="s">
        <v>35</v>
      </c>
      <c r="L22" s="59" t="s">
        <v>36</v>
      </c>
    </row>
    <row r="23" spans="2:12" s="13" customFormat="1" ht="137.25" customHeight="1">
      <c r="B23" s="58">
        <v>81101516</v>
      </c>
      <c r="C23" s="58" t="s">
        <v>51</v>
      </c>
      <c r="D23" s="76" t="s">
        <v>46</v>
      </c>
      <c r="E23" s="58" t="s">
        <v>179</v>
      </c>
      <c r="F23" s="58" t="s">
        <v>38</v>
      </c>
      <c r="G23" s="58" t="s">
        <v>37</v>
      </c>
      <c r="H23" s="77">
        <v>47520000</v>
      </c>
      <c r="I23" s="60">
        <f aca="true" t="shared" si="0" ref="I23:I55">+H23</f>
        <v>47520000</v>
      </c>
      <c r="J23" s="59" t="s">
        <v>35</v>
      </c>
      <c r="K23" s="59" t="s">
        <v>35</v>
      </c>
      <c r="L23" s="59" t="s">
        <v>36</v>
      </c>
    </row>
    <row r="24" spans="2:12" s="13" customFormat="1" ht="68.25" customHeight="1">
      <c r="B24" s="58">
        <v>81101516</v>
      </c>
      <c r="C24" s="58" t="s">
        <v>52</v>
      </c>
      <c r="D24" s="76" t="s">
        <v>46</v>
      </c>
      <c r="E24" s="58" t="s">
        <v>179</v>
      </c>
      <c r="F24" s="58" t="s">
        <v>38</v>
      </c>
      <c r="G24" s="58" t="s">
        <v>37</v>
      </c>
      <c r="H24" s="77">
        <v>34560000</v>
      </c>
      <c r="I24" s="60">
        <f t="shared" si="0"/>
        <v>34560000</v>
      </c>
      <c r="J24" s="59" t="s">
        <v>35</v>
      </c>
      <c r="K24" s="59" t="s">
        <v>35</v>
      </c>
      <c r="L24" s="59" t="s">
        <v>36</v>
      </c>
    </row>
    <row r="25" spans="2:12" s="13" customFormat="1" ht="74.25" customHeight="1">
      <c r="B25" s="58">
        <v>81101516</v>
      </c>
      <c r="C25" s="58" t="s">
        <v>53</v>
      </c>
      <c r="D25" s="76" t="s">
        <v>46</v>
      </c>
      <c r="E25" s="58" t="s">
        <v>179</v>
      </c>
      <c r="F25" s="58" t="s">
        <v>38</v>
      </c>
      <c r="G25" s="58" t="s">
        <v>37</v>
      </c>
      <c r="H25" s="77">
        <v>32000000</v>
      </c>
      <c r="I25" s="60">
        <f t="shared" si="0"/>
        <v>32000000</v>
      </c>
      <c r="J25" s="59" t="s">
        <v>35</v>
      </c>
      <c r="K25" s="59" t="s">
        <v>35</v>
      </c>
      <c r="L25" s="59" t="s">
        <v>36</v>
      </c>
    </row>
    <row r="26" spans="2:12" s="13" customFormat="1" ht="128.25" customHeight="1">
      <c r="B26" s="58">
        <v>81101516</v>
      </c>
      <c r="C26" s="58" t="s">
        <v>54</v>
      </c>
      <c r="D26" s="76" t="s">
        <v>46</v>
      </c>
      <c r="E26" s="58" t="s">
        <v>179</v>
      </c>
      <c r="F26" s="58" t="s">
        <v>38</v>
      </c>
      <c r="G26" s="58" t="s">
        <v>37</v>
      </c>
      <c r="H26" s="77">
        <v>43200000</v>
      </c>
      <c r="I26" s="60">
        <f t="shared" si="0"/>
        <v>43200000</v>
      </c>
      <c r="J26" s="59" t="s">
        <v>35</v>
      </c>
      <c r="K26" s="59" t="s">
        <v>35</v>
      </c>
      <c r="L26" s="59" t="s">
        <v>36</v>
      </c>
    </row>
    <row r="27" spans="2:12" s="13" customFormat="1" ht="114" customHeight="1">
      <c r="B27" s="58">
        <v>81101516</v>
      </c>
      <c r="C27" s="58" t="s">
        <v>55</v>
      </c>
      <c r="D27" s="76" t="s">
        <v>46</v>
      </c>
      <c r="E27" s="58" t="s">
        <v>179</v>
      </c>
      <c r="F27" s="58" t="s">
        <v>38</v>
      </c>
      <c r="G27" s="58" t="s">
        <v>37</v>
      </c>
      <c r="H27" s="77">
        <v>32000000</v>
      </c>
      <c r="I27" s="60">
        <f t="shared" si="0"/>
        <v>32000000</v>
      </c>
      <c r="J27" s="59" t="s">
        <v>35</v>
      </c>
      <c r="K27" s="59" t="s">
        <v>35</v>
      </c>
      <c r="L27" s="59" t="s">
        <v>36</v>
      </c>
    </row>
    <row r="28" spans="2:12" s="13" customFormat="1" ht="129" customHeight="1">
      <c r="B28" s="58">
        <v>81101516</v>
      </c>
      <c r="C28" s="58" t="s">
        <v>56</v>
      </c>
      <c r="D28" s="76" t="s">
        <v>46</v>
      </c>
      <c r="E28" s="58" t="s">
        <v>179</v>
      </c>
      <c r="F28" s="58" t="s">
        <v>38</v>
      </c>
      <c r="G28" s="58" t="s">
        <v>37</v>
      </c>
      <c r="H28" s="77">
        <v>43200000</v>
      </c>
      <c r="I28" s="60">
        <f t="shared" si="0"/>
        <v>43200000</v>
      </c>
      <c r="J28" s="59" t="s">
        <v>35</v>
      </c>
      <c r="K28" s="59" t="s">
        <v>35</v>
      </c>
      <c r="L28" s="59" t="s">
        <v>36</v>
      </c>
    </row>
    <row r="29" spans="2:12" s="13" customFormat="1" ht="133.5" customHeight="1">
      <c r="B29" s="58">
        <v>81101516</v>
      </c>
      <c r="C29" s="58" t="s">
        <v>57</v>
      </c>
      <c r="D29" s="76" t="s">
        <v>46</v>
      </c>
      <c r="E29" s="58" t="s">
        <v>179</v>
      </c>
      <c r="F29" s="58" t="s">
        <v>38</v>
      </c>
      <c r="G29" s="58" t="s">
        <v>37</v>
      </c>
      <c r="H29" s="77">
        <v>32000000</v>
      </c>
      <c r="I29" s="60">
        <f t="shared" si="0"/>
        <v>32000000</v>
      </c>
      <c r="J29" s="59" t="s">
        <v>35</v>
      </c>
      <c r="K29" s="59" t="s">
        <v>35</v>
      </c>
      <c r="L29" s="59" t="s">
        <v>36</v>
      </c>
    </row>
    <row r="30" spans="2:12" s="13" customFormat="1" ht="131.25" customHeight="1">
      <c r="B30" s="58">
        <v>81101516</v>
      </c>
      <c r="C30" s="58" t="s">
        <v>58</v>
      </c>
      <c r="D30" s="76" t="s">
        <v>46</v>
      </c>
      <c r="E30" s="58" t="s">
        <v>179</v>
      </c>
      <c r="F30" s="58" t="s">
        <v>38</v>
      </c>
      <c r="G30" s="58" t="s">
        <v>37</v>
      </c>
      <c r="H30" s="77">
        <v>60480000</v>
      </c>
      <c r="I30" s="60">
        <f t="shared" si="0"/>
        <v>60480000</v>
      </c>
      <c r="J30" s="59" t="s">
        <v>35</v>
      </c>
      <c r="K30" s="59" t="s">
        <v>35</v>
      </c>
      <c r="L30" s="59" t="s">
        <v>36</v>
      </c>
    </row>
    <row r="31" spans="2:12" s="13" customFormat="1" ht="69.75" customHeight="1">
      <c r="B31" s="58">
        <v>81101516</v>
      </c>
      <c r="C31" s="58" t="s">
        <v>59</v>
      </c>
      <c r="D31" s="76" t="s">
        <v>46</v>
      </c>
      <c r="E31" s="58" t="s">
        <v>179</v>
      </c>
      <c r="F31" s="58" t="s">
        <v>38</v>
      </c>
      <c r="G31" s="58" t="s">
        <v>37</v>
      </c>
      <c r="H31" s="77">
        <v>40000000</v>
      </c>
      <c r="I31" s="60">
        <f t="shared" si="0"/>
        <v>40000000</v>
      </c>
      <c r="J31" s="59" t="s">
        <v>35</v>
      </c>
      <c r="K31" s="59" t="s">
        <v>35</v>
      </c>
      <c r="L31" s="59" t="s">
        <v>36</v>
      </c>
    </row>
    <row r="32" spans="2:12" s="13" customFormat="1" ht="95.25" customHeight="1">
      <c r="B32" s="58">
        <v>81101516</v>
      </c>
      <c r="C32" s="58" t="s">
        <v>60</v>
      </c>
      <c r="D32" s="76" t="s">
        <v>46</v>
      </c>
      <c r="E32" s="58" t="s">
        <v>179</v>
      </c>
      <c r="F32" s="58" t="s">
        <v>38</v>
      </c>
      <c r="G32" s="58" t="s">
        <v>37</v>
      </c>
      <c r="H32" s="77">
        <v>46224000</v>
      </c>
      <c r="I32" s="60">
        <f t="shared" si="0"/>
        <v>46224000</v>
      </c>
      <c r="J32" s="59" t="s">
        <v>35</v>
      </c>
      <c r="K32" s="59" t="s">
        <v>35</v>
      </c>
      <c r="L32" s="59" t="s">
        <v>36</v>
      </c>
    </row>
    <row r="33" spans="2:12" s="13" customFormat="1" ht="121.5" customHeight="1">
      <c r="B33" s="58">
        <v>81101516</v>
      </c>
      <c r="C33" s="58" t="s">
        <v>60</v>
      </c>
      <c r="D33" s="76" t="s">
        <v>46</v>
      </c>
      <c r="E33" s="58" t="s">
        <v>179</v>
      </c>
      <c r="F33" s="58" t="s">
        <v>38</v>
      </c>
      <c r="G33" s="58" t="s">
        <v>37</v>
      </c>
      <c r="H33" s="77">
        <v>43200000</v>
      </c>
      <c r="I33" s="60">
        <f t="shared" si="0"/>
        <v>43200000</v>
      </c>
      <c r="J33" s="59" t="s">
        <v>35</v>
      </c>
      <c r="K33" s="59" t="s">
        <v>35</v>
      </c>
      <c r="L33" s="59" t="s">
        <v>36</v>
      </c>
    </row>
    <row r="34" spans="2:12" s="13" customFormat="1" ht="123" customHeight="1">
      <c r="B34" s="58">
        <v>81101516</v>
      </c>
      <c r="C34" s="58" t="s">
        <v>55</v>
      </c>
      <c r="D34" s="76" t="s">
        <v>46</v>
      </c>
      <c r="E34" s="58" t="s">
        <v>179</v>
      </c>
      <c r="F34" s="58" t="s">
        <v>38</v>
      </c>
      <c r="G34" s="58" t="s">
        <v>37</v>
      </c>
      <c r="H34" s="77">
        <v>32000000</v>
      </c>
      <c r="I34" s="60">
        <f t="shared" si="0"/>
        <v>32000000</v>
      </c>
      <c r="J34" s="59" t="s">
        <v>35</v>
      </c>
      <c r="K34" s="59" t="s">
        <v>35</v>
      </c>
      <c r="L34" s="59" t="s">
        <v>36</v>
      </c>
    </row>
    <row r="35" spans="2:12" s="13" customFormat="1" ht="147" customHeight="1">
      <c r="B35" s="58">
        <v>81101516</v>
      </c>
      <c r="C35" s="58" t="s">
        <v>61</v>
      </c>
      <c r="D35" s="76" t="s">
        <v>46</v>
      </c>
      <c r="E35" s="58" t="s">
        <v>179</v>
      </c>
      <c r="F35" s="58" t="s">
        <v>38</v>
      </c>
      <c r="G35" s="58" t="s">
        <v>37</v>
      </c>
      <c r="H35" s="77">
        <v>24000000</v>
      </c>
      <c r="I35" s="60">
        <f t="shared" si="0"/>
        <v>24000000</v>
      </c>
      <c r="J35" s="59" t="s">
        <v>35</v>
      </c>
      <c r="K35" s="59" t="s">
        <v>35</v>
      </c>
      <c r="L35" s="59" t="s">
        <v>36</v>
      </c>
    </row>
    <row r="36" spans="2:12" s="13" customFormat="1" ht="93.75" customHeight="1">
      <c r="B36" s="58">
        <v>81101516</v>
      </c>
      <c r="C36" s="58" t="s">
        <v>62</v>
      </c>
      <c r="D36" s="76" t="s">
        <v>46</v>
      </c>
      <c r="E36" s="58" t="s">
        <v>179</v>
      </c>
      <c r="F36" s="58" t="s">
        <v>38</v>
      </c>
      <c r="G36" s="58" t="s">
        <v>37</v>
      </c>
      <c r="H36" s="77">
        <v>34560000</v>
      </c>
      <c r="I36" s="60">
        <f t="shared" si="0"/>
        <v>34560000</v>
      </c>
      <c r="J36" s="59" t="s">
        <v>35</v>
      </c>
      <c r="K36" s="59" t="s">
        <v>35</v>
      </c>
      <c r="L36" s="59" t="s">
        <v>36</v>
      </c>
    </row>
    <row r="37" spans="2:12" s="13" customFormat="1" ht="75" customHeight="1">
      <c r="B37" s="58">
        <v>81101516</v>
      </c>
      <c r="C37" s="58" t="s">
        <v>70</v>
      </c>
      <c r="D37" s="76" t="s">
        <v>46</v>
      </c>
      <c r="E37" s="58" t="s">
        <v>179</v>
      </c>
      <c r="F37" s="58" t="s">
        <v>38</v>
      </c>
      <c r="G37" s="58" t="s">
        <v>37</v>
      </c>
      <c r="H37" s="77">
        <v>32000000</v>
      </c>
      <c r="I37" s="60">
        <f t="shared" si="0"/>
        <v>32000000</v>
      </c>
      <c r="J37" s="59" t="s">
        <v>35</v>
      </c>
      <c r="K37" s="59" t="s">
        <v>35</v>
      </c>
      <c r="L37" s="59" t="s">
        <v>36</v>
      </c>
    </row>
    <row r="38" spans="2:12" s="13" customFormat="1" ht="66.75" customHeight="1">
      <c r="B38" s="58">
        <v>81101516</v>
      </c>
      <c r="C38" s="58" t="s">
        <v>63</v>
      </c>
      <c r="D38" s="76" t="s">
        <v>46</v>
      </c>
      <c r="E38" s="58" t="s">
        <v>179</v>
      </c>
      <c r="F38" s="58" t="s">
        <v>38</v>
      </c>
      <c r="G38" s="58" t="s">
        <v>37</v>
      </c>
      <c r="H38" s="77">
        <v>36000000</v>
      </c>
      <c r="I38" s="60">
        <f t="shared" si="0"/>
        <v>36000000</v>
      </c>
      <c r="J38" s="59" t="s">
        <v>35</v>
      </c>
      <c r="K38" s="59" t="s">
        <v>35</v>
      </c>
      <c r="L38" s="59" t="s">
        <v>36</v>
      </c>
    </row>
    <row r="39" spans="2:12" s="13" customFormat="1" ht="74.25" customHeight="1">
      <c r="B39" s="58">
        <v>81101516</v>
      </c>
      <c r="C39" s="58" t="s">
        <v>771</v>
      </c>
      <c r="D39" s="76" t="s">
        <v>46</v>
      </c>
      <c r="E39" s="58" t="s">
        <v>179</v>
      </c>
      <c r="F39" s="58" t="s">
        <v>38</v>
      </c>
      <c r="G39" s="58" t="s">
        <v>37</v>
      </c>
      <c r="H39" s="77">
        <v>16000000</v>
      </c>
      <c r="I39" s="60">
        <f t="shared" si="0"/>
        <v>16000000</v>
      </c>
      <c r="J39" s="59" t="s">
        <v>35</v>
      </c>
      <c r="K39" s="59" t="s">
        <v>35</v>
      </c>
      <c r="L39" s="59" t="s">
        <v>36</v>
      </c>
    </row>
    <row r="40" spans="2:12" s="13" customFormat="1" ht="122.25" customHeight="1">
      <c r="B40" s="58">
        <v>81101516</v>
      </c>
      <c r="C40" s="58" t="s">
        <v>50</v>
      </c>
      <c r="D40" s="76" t="s">
        <v>46</v>
      </c>
      <c r="E40" s="58" t="s">
        <v>179</v>
      </c>
      <c r="F40" s="58" t="s">
        <v>38</v>
      </c>
      <c r="G40" s="58" t="s">
        <v>37</v>
      </c>
      <c r="H40" s="77">
        <v>32832000</v>
      </c>
      <c r="I40" s="60">
        <f t="shared" si="0"/>
        <v>32832000</v>
      </c>
      <c r="J40" s="59" t="s">
        <v>35</v>
      </c>
      <c r="K40" s="59" t="s">
        <v>35</v>
      </c>
      <c r="L40" s="59" t="s">
        <v>36</v>
      </c>
    </row>
    <row r="41" spans="2:12" s="13" customFormat="1" ht="83.25" customHeight="1">
      <c r="B41" s="58">
        <v>81101516</v>
      </c>
      <c r="C41" s="58" t="s">
        <v>64</v>
      </c>
      <c r="D41" s="76" t="s">
        <v>46</v>
      </c>
      <c r="E41" s="58" t="s">
        <v>179</v>
      </c>
      <c r="F41" s="58" t="s">
        <v>38</v>
      </c>
      <c r="G41" s="58" t="s">
        <v>37</v>
      </c>
      <c r="H41" s="77">
        <v>32832000</v>
      </c>
      <c r="I41" s="60">
        <f t="shared" si="0"/>
        <v>32832000</v>
      </c>
      <c r="J41" s="59" t="s">
        <v>35</v>
      </c>
      <c r="K41" s="59" t="s">
        <v>35</v>
      </c>
      <c r="L41" s="59" t="s">
        <v>36</v>
      </c>
    </row>
    <row r="42" spans="2:12" s="13" customFormat="1" ht="105.75" customHeight="1">
      <c r="B42" s="58">
        <v>81101516</v>
      </c>
      <c r="C42" s="58" t="s">
        <v>65</v>
      </c>
      <c r="D42" s="76" t="s">
        <v>46</v>
      </c>
      <c r="E42" s="58" t="s">
        <v>179</v>
      </c>
      <c r="F42" s="58" t="s">
        <v>38</v>
      </c>
      <c r="G42" s="58" t="s">
        <v>37</v>
      </c>
      <c r="H42" s="77">
        <v>38880000</v>
      </c>
      <c r="I42" s="60">
        <f t="shared" si="0"/>
        <v>38880000</v>
      </c>
      <c r="J42" s="59" t="s">
        <v>35</v>
      </c>
      <c r="K42" s="59" t="s">
        <v>35</v>
      </c>
      <c r="L42" s="59" t="s">
        <v>36</v>
      </c>
    </row>
    <row r="43" spans="2:12" s="13" customFormat="1" ht="61.5" customHeight="1">
      <c r="B43" s="58">
        <v>81101516</v>
      </c>
      <c r="C43" s="58" t="s">
        <v>66</v>
      </c>
      <c r="D43" s="76" t="s">
        <v>46</v>
      </c>
      <c r="E43" s="58" t="s">
        <v>179</v>
      </c>
      <c r="F43" s="58" t="s">
        <v>38</v>
      </c>
      <c r="G43" s="58" t="s">
        <v>37</v>
      </c>
      <c r="H43" s="77">
        <v>19008000</v>
      </c>
      <c r="I43" s="60">
        <f t="shared" si="0"/>
        <v>19008000</v>
      </c>
      <c r="J43" s="59" t="s">
        <v>35</v>
      </c>
      <c r="K43" s="59" t="s">
        <v>35</v>
      </c>
      <c r="L43" s="59" t="s">
        <v>36</v>
      </c>
    </row>
    <row r="44" spans="2:12" s="13" customFormat="1" ht="94.5" customHeight="1">
      <c r="B44" s="58">
        <v>81101516</v>
      </c>
      <c r="C44" s="58" t="s">
        <v>60</v>
      </c>
      <c r="D44" s="70" t="s">
        <v>49</v>
      </c>
      <c r="E44" s="58" t="s">
        <v>179</v>
      </c>
      <c r="F44" s="58" t="s">
        <v>38</v>
      </c>
      <c r="G44" s="58" t="s">
        <v>37</v>
      </c>
      <c r="H44" s="77">
        <v>32832000</v>
      </c>
      <c r="I44" s="60">
        <f t="shared" si="0"/>
        <v>32832000</v>
      </c>
      <c r="J44" s="59" t="s">
        <v>35</v>
      </c>
      <c r="K44" s="59" t="s">
        <v>35</v>
      </c>
      <c r="L44" s="59" t="s">
        <v>36</v>
      </c>
    </row>
    <row r="45" spans="2:12" s="13" customFormat="1" ht="132" customHeight="1">
      <c r="B45" s="58">
        <v>81101516</v>
      </c>
      <c r="C45" s="58" t="s">
        <v>50</v>
      </c>
      <c r="D45" s="70" t="s">
        <v>46</v>
      </c>
      <c r="E45" s="58" t="s">
        <v>179</v>
      </c>
      <c r="F45" s="58" t="s">
        <v>38</v>
      </c>
      <c r="G45" s="58" t="s">
        <v>37</v>
      </c>
      <c r="H45" s="77">
        <v>32832000</v>
      </c>
      <c r="I45" s="60">
        <f t="shared" si="0"/>
        <v>32832000</v>
      </c>
      <c r="J45" s="59" t="s">
        <v>35</v>
      </c>
      <c r="K45" s="59" t="s">
        <v>35</v>
      </c>
      <c r="L45" s="59" t="s">
        <v>36</v>
      </c>
    </row>
    <row r="46" spans="2:12" s="13" customFormat="1" ht="128.25" customHeight="1">
      <c r="B46" s="58">
        <v>81101516</v>
      </c>
      <c r="C46" s="58" t="s">
        <v>54</v>
      </c>
      <c r="D46" s="70" t="s">
        <v>46</v>
      </c>
      <c r="E46" s="58" t="s">
        <v>179</v>
      </c>
      <c r="F46" s="58" t="s">
        <v>38</v>
      </c>
      <c r="G46" s="58" t="s">
        <v>37</v>
      </c>
      <c r="H46" s="77">
        <v>32000000</v>
      </c>
      <c r="I46" s="60">
        <f t="shared" si="0"/>
        <v>32000000</v>
      </c>
      <c r="J46" s="59" t="s">
        <v>35</v>
      </c>
      <c r="K46" s="59" t="s">
        <v>35</v>
      </c>
      <c r="L46" s="59" t="s">
        <v>36</v>
      </c>
    </row>
    <row r="47" spans="2:12" s="13" customFormat="1" ht="93.75" customHeight="1">
      <c r="B47" s="58">
        <v>81101516</v>
      </c>
      <c r="C47" s="58" t="s">
        <v>67</v>
      </c>
      <c r="D47" s="70" t="s">
        <v>46</v>
      </c>
      <c r="E47" s="58" t="s">
        <v>179</v>
      </c>
      <c r="F47" s="58" t="s">
        <v>38</v>
      </c>
      <c r="G47" s="58" t="s">
        <v>37</v>
      </c>
      <c r="H47" s="77">
        <v>34560000</v>
      </c>
      <c r="I47" s="60">
        <f t="shared" si="0"/>
        <v>34560000</v>
      </c>
      <c r="J47" s="59" t="s">
        <v>35</v>
      </c>
      <c r="K47" s="59" t="s">
        <v>35</v>
      </c>
      <c r="L47" s="59" t="s">
        <v>36</v>
      </c>
    </row>
    <row r="48" spans="2:12" s="13" customFormat="1" ht="127.5" customHeight="1">
      <c r="B48" s="58">
        <v>81101516</v>
      </c>
      <c r="C48" s="58" t="s">
        <v>57</v>
      </c>
      <c r="D48" s="70" t="s">
        <v>46</v>
      </c>
      <c r="E48" s="58" t="s">
        <v>179</v>
      </c>
      <c r="F48" s="58" t="s">
        <v>38</v>
      </c>
      <c r="G48" s="58" t="s">
        <v>37</v>
      </c>
      <c r="H48" s="77">
        <v>43200000</v>
      </c>
      <c r="I48" s="60">
        <f t="shared" si="0"/>
        <v>43200000</v>
      </c>
      <c r="J48" s="59" t="s">
        <v>35</v>
      </c>
      <c r="K48" s="59" t="s">
        <v>35</v>
      </c>
      <c r="L48" s="59" t="s">
        <v>36</v>
      </c>
    </row>
    <row r="49" spans="2:12" s="13" customFormat="1" ht="172.5" customHeight="1">
      <c r="B49" s="58">
        <v>81101516</v>
      </c>
      <c r="C49" s="58" t="s">
        <v>71</v>
      </c>
      <c r="D49" s="70" t="s">
        <v>46</v>
      </c>
      <c r="E49" s="58" t="s">
        <v>179</v>
      </c>
      <c r="F49" s="58" t="s">
        <v>38</v>
      </c>
      <c r="G49" s="58" t="s">
        <v>37</v>
      </c>
      <c r="H49" s="77">
        <v>48000000</v>
      </c>
      <c r="I49" s="60">
        <f t="shared" si="0"/>
        <v>48000000</v>
      </c>
      <c r="J49" s="59" t="s">
        <v>35</v>
      </c>
      <c r="K49" s="59" t="s">
        <v>35</v>
      </c>
      <c r="L49" s="59" t="s">
        <v>36</v>
      </c>
    </row>
    <row r="50" spans="2:12" s="13" customFormat="1" ht="85.5" customHeight="1">
      <c r="B50" s="58">
        <v>81101516</v>
      </c>
      <c r="C50" s="58" t="s">
        <v>68</v>
      </c>
      <c r="D50" s="70" t="s">
        <v>46</v>
      </c>
      <c r="E50" s="58" t="s">
        <v>179</v>
      </c>
      <c r="F50" s="58" t="s">
        <v>38</v>
      </c>
      <c r="G50" s="58" t="s">
        <v>37</v>
      </c>
      <c r="H50" s="77">
        <v>48000000</v>
      </c>
      <c r="I50" s="60">
        <f t="shared" si="0"/>
        <v>48000000</v>
      </c>
      <c r="J50" s="59" t="s">
        <v>35</v>
      </c>
      <c r="K50" s="59" t="s">
        <v>35</v>
      </c>
      <c r="L50" s="59" t="s">
        <v>36</v>
      </c>
    </row>
    <row r="51" spans="2:12" s="13" customFormat="1" ht="102" customHeight="1">
      <c r="B51" s="58">
        <v>81101516</v>
      </c>
      <c r="C51" s="58" t="s">
        <v>69</v>
      </c>
      <c r="D51" s="70" t="s">
        <v>46</v>
      </c>
      <c r="E51" s="58" t="s">
        <v>179</v>
      </c>
      <c r="F51" s="58" t="s">
        <v>38</v>
      </c>
      <c r="G51" s="58" t="s">
        <v>592</v>
      </c>
      <c r="H51" s="77">
        <v>22400000</v>
      </c>
      <c r="I51" s="60">
        <f t="shared" si="0"/>
        <v>22400000</v>
      </c>
      <c r="J51" s="59" t="s">
        <v>35</v>
      </c>
      <c r="K51" s="59" t="s">
        <v>35</v>
      </c>
      <c r="L51" s="59" t="s">
        <v>36</v>
      </c>
    </row>
    <row r="52" spans="2:12" s="13" customFormat="1" ht="102" customHeight="1">
      <c r="B52" s="58">
        <v>81101516</v>
      </c>
      <c r="C52" s="58" t="s">
        <v>756</v>
      </c>
      <c r="D52" s="70" t="s">
        <v>46</v>
      </c>
      <c r="E52" s="58" t="s">
        <v>41</v>
      </c>
      <c r="F52" s="58" t="s">
        <v>38</v>
      </c>
      <c r="G52" s="58" t="s">
        <v>37</v>
      </c>
      <c r="H52" s="77">
        <v>140000000</v>
      </c>
      <c r="I52" s="60">
        <f t="shared" si="0"/>
        <v>140000000</v>
      </c>
      <c r="J52" s="59" t="s">
        <v>35</v>
      </c>
      <c r="K52" s="59" t="s">
        <v>35</v>
      </c>
      <c r="L52" s="59" t="s">
        <v>36</v>
      </c>
    </row>
    <row r="53" spans="2:12" s="13" customFormat="1" ht="97.5" customHeight="1">
      <c r="B53" s="58">
        <v>81101516</v>
      </c>
      <c r="C53" s="58" t="s">
        <v>789</v>
      </c>
      <c r="D53" s="70" t="s">
        <v>46</v>
      </c>
      <c r="E53" s="58" t="s">
        <v>179</v>
      </c>
      <c r="F53" s="58" t="s">
        <v>38</v>
      </c>
      <c r="G53" s="58" t="s">
        <v>37</v>
      </c>
      <c r="H53" s="77">
        <v>73440000</v>
      </c>
      <c r="I53" s="60">
        <f>+H53</f>
        <v>73440000</v>
      </c>
      <c r="J53" s="59" t="s">
        <v>35</v>
      </c>
      <c r="K53" s="59" t="s">
        <v>35</v>
      </c>
      <c r="L53" s="59" t="s">
        <v>36</v>
      </c>
    </row>
    <row r="54" spans="2:12" s="13" customFormat="1" ht="75.75" customHeight="1">
      <c r="B54" s="58">
        <v>81101516</v>
      </c>
      <c r="C54" s="58" t="s">
        <v>790</v>
      </c>
      <c r="D54" s="70" t="s">
        <v>46</v>
      </c>
      <c r="E54" s="58" t="s">
        <v>179</v>
      </c>
      <c r="F54" s="58" t="s">
        <v>38</v>
      </c>
      <c r="G54" s="58" t="s">
        <v>37</v>
      </c>
      <c r="H54" s="77">
        <v>19200000</v>
      </c>
      <c r="I54" s="60">
        <f t="shared" si="0"/>
        <v>19200000</v>
      </c>
      <c r="J54" s="59" t="s">
        <v>35</v>
      </c>
      <c r="K54" s="59" t="s">
        <v>35</v>
      </c>
      <c r="L54" s="59" t="s">
        <v>36</v>
      </c>
    </row>
    <row r="55" spans="2:12" s="13" customFormat="1" ht="71.25" customHeight="1">
      <c r="B55" s="58">
        <v>81101516</v>
      </c>
      <c r="C55" s="58" t="s">
        <v>791</v>
      </c>
      <c r="D55" s="70" t="s">
        <v>46</v>
      </c>
      <c r="E55" s="58" t="s">
        <v>179</v>
      </c>
      <c r="F55" s="58" t="s">
        <v>38</v>
      </c>
      <c r="G55" s="58" t="s">
        <v>37</v>
      </c>
      <c r="H55" s="77">
        <v>20000000</v>
      </c>
      <c r="I55" s="60">
        <f t="shared" si="0"/>
        <v>20000000</v>
      </c>
      <c r="J55" s="59" t="s">
        <v>35</v>
      </c>
      <c r="K55" s="59" t="s">
        <v>35</v>
      </c>
      <c r="L55" s="59" t="s">
        <v>36</v>
      </c>
    </row>
    <row r="56" spans="2:12" s="13" customFormat="1" ht="77.25" customHeight="1">
      <c r="B56" s="58">
        <v>80111600</v>
      </c>
      <c r="C56" s="58" t="s">
        <v>794</v>
      </c>
      <c r="D56" s="78" t="s">
        <v>46</v>
      </c>
      <c r="E56" s="58" t="s">
        <v>179</v>
      </c>
      <c r="F56" s="58" t="s">
        <v>38</v>
      </c>
      <c r="G56" s="58" t="s">
        <v>37</v>
      </c>
      <c r="H56" s="77">
        <v>14688000</v>
      </c>
      <c r="I56" s="77">
        <f>+H56</f>
        <v>14688000</v>
      </c>
      <c r="J56" s="59" t="s">
        <v>35</v>
      </c>
      <c r="K56" s="59" t="s">
        <v>35</v>
      </c>
      <c r="L56" s="59" t="s">
        <v>36</v>
      </c>
    </row>
    <row r="57" spans="2:12" s="13" customFormat="1" ht="77.25" customHeight="1">
      <c r="B57" s="58">
        <v>80111600</v>
      </c>
      <c r="C57" s="58" t="s">
        <v>813</v>
      </c>
      <c r="D57" s="78" t="s">
        <v>46</v>
      </c>
      <c r="E57" s="58" t="s">
        <v>179</v>
      </c>
      <c r="F57" s="58" t="s">
        <v>38</v>
      </c>
      <c r="G57" s="58" t="s">
        <v>37</v>
      </c>
      <c r="H57" s="77">
        <v>24000000</v>
      </c>
      <c r="I57" s="77">
        <f>+H57</f>
        <v>24000000</v>
      </c>
      <c r="J57" s="59" t="s">
        <v>35</v>
      </c>
      <c r="K57" s="59" t="s">
        <v>35</v>
      </c>
      <c r="L57" s="59" t="s">
        <v>36</v>
      </c>
    </row>
    <row r="58" spans="2:12" s="13" customFormat="1" ht="77.25" customHeight="1">
      <c r="B58" s="58">
        <v>80111600</v>
      </c>
      <c r="C58" s="58" t="s">
        <v>795</v>
      </c>
      <c r="D58" s="78" t="s">
        <v>46</v>
      </c>
      <c r="E58" s="58" t="s">
        <v>179</v>
      </c>
      <c r="F58" s="58" t="s">
        <v>38</v>
      </c>
      <c r="G58" s="58" t="s">
        <v>37</v>
      </c>
      <c r="H58" s="77">
        <v>24000000</v>
      </c>
      <c r="I58" s="77">
        <f>+H58</f>
        <v>24000000</v>
      </c>
      <c r="J58" s="59" t="s">
        <v>35</v>
      </c>
      <c r="K58" s="59" t="s">
        <v>35</v>
      </c>
      <c r="L58" s="59" t="s">
        <v>36</v>
      </c>
    </row>
    <row r="59" spans="2:12" s="13" customFormat="1" ht="69" customHeight="1">
      <c r="B59" s="58">
        <v>80111600</v>
      </c>
      <c r="C59" s="58" t="s">
        <v>83</v>
      </c>
      <c r="D59" s="78" t="s">
        <v>46</v>
      </c>
      <c r="E59" s="58" t="s">
        <v>179</v>
      </c>
      <c r="F59" s="58" t="s">
        <v>38</v>
      </c>
      <c r="G59" s="58" t="s">
        <v>37</v>
      </c>
      <c r="H59" s="77">
        <v>14688000</v>
      </c>
      <c r="I59" s="77">
        <f aca="true" t="shared" si="1" ref="I59:I118">+H59</f>
        <v>14688000</v>
      </c>
      <c r="J59" s="59" t="s">
        <v>35</v>
      </c>
      <c r="K59" s="59" t="s">
        <v>35</v>
      </c>
      <c r="L59" s="59" t="s">
        <v>36</v>
      </c>
    </row>
    <row r="60" spans="2:12" s="13" customFormat="1" ht="89.25" customHeight="1">
      <c r="B60" s="58">
        <v>80111600</v>
      </c>
      <c r="C60" s="58" t="s">
        <v>82</v>
      </c>
      <c r="D60" s="78" t="s">
        <v>46</v>
      </c>
      <c r="E60" s="58" t="s">
        <v>179</v>
      </c>
      <c r="F60" s="58" t="s">
        <v>38</v>
      </c>
      <c r="G60" s="58" t="s">
        <v>37</v>
      </c>
      <c r="H60" s="77">
        <v>22464000</v>
      </c>
      <c r="I60" s="77">
        <f t="shared" si="1"/>
        <v>22464000</v>
      </c>
      <c r="J60" s="59" t="s">
        <v>35</v>
      </c>
      <c r="K60" s="59" t="s">
        <v>35</v>
      </c>
      <c r="L60" s="59" t="s">
        <v>36</v>
      </c>
    </row>
    <row r="61" spans="2:12" s="13" customFormat="1" ht="81" customHeight="1">
      <c r="B61" s="58">
        <v>80111600</v>
      </c>
      <c r="C61" s="58" t="s">
        <v>81</v>
      </c>
      <c r="D61" s="78" t="s">
        <v>46</v>
      </c>
      <c r="E61" s="58" t="s">
        <v>179</v>
      </c>
      <c r="F61" s="58" t="s">
        <v>38</v>
      </c>
      <c r="G61" s="58" t="s">
        <v>37</v>
      </c>
      <c r="H61" s="77">
        <v>16000000</v>
      </c>
      <c r="I61" s="77">
        <f t="shared" si="1"/>
        <v>16000000</v>
      </c>
      <c r="J61" s="59" t="s">
        <v>35</v>
      </c>
      <c r="K61" s="59" t="s">
        <v>35</v>
      </c>
      <c r="L61" s="59" t="s">
        <v>36</v>
      </c>
    </row>
    <row r="62" spans="2:12" s="13" customFormat="1" ht="78" customHeight="1">
      <c r="B62" s="58">
        <v>80111600</v>
      </c>
      <c r="C62" s="58" t="s">
        <v>80</v>
      </c>
      <c r="D62" s="78" t="s">
        <v>46</v>
      </c>
      <c r="E62" s="58" t="s">
        <v>179</v>
      </c>
      <c r="F62" s="58" t="s">
        <v>38</v>
      </c>
      <c r="G62" s="58" t="s">
        <v>37</v>
      </c>
      <c r="H62" s="77">
        <v>12441600</v>
      </c>
      <c r="I62" s="77">
        <f t="shared" si="1"/>
        <v>12441600</v>
      </c>
      <c r="J62" s="59" t="s">
        <v>35</v>
      </c>
      <c r="K62" s="59" t="s">
        <v>35</v>
      </c>
      <c r="L62" s="59" t="s">
        <v>36</v>
      </c>
    </row>
    <row r="63" spans="2:12" s="13" customFormat="1" ht="77.25" customHeight="1">
      <c r="B63" s="58">
        <v>80111600</v>
      </c>
      <c r="C63" s="58" t="s">
        <v>80</v>
      </c>
      <c r="D63" s="78" t="s">
        <v>46</v>
      </c>
      <c r="E63" s="58" t="s">
        <v>179</v>
      </c>
      <c r="F63" s="58" t="s">
        <v>38</v>
      </c>
      <c r="G63" s="58" t="s">
        <v>37</v>
      </c>
      <c r="H63" s="77">
        <v>12441600</v>
      </c>
      <c r="I63" s="77">
        <f t="shared" si="1"/>
        <v>12441600</v>
      </c>
      <c r="J63" s="59" t="s">
        <v>35</v>
      </c>
      <c r="K63" s="59" t="s">
        <v>35</v>
      </c>
      <c r="L63" s="59" t="s">
        <v>36</v>
      </c>
    </row>
    <row r="64" spans="2:12" s="13" customFormat="1" ht="78" customHeight="1">
      <c r="B64" s="58">
        <v>80111600</v>
      </c>
      <c r="C64" s="58" t="s">
        <v>85</v>
      </c>
      <c r="D64" s="78" t="s">
        <v>46</v>
      </c>
      <c r="E64" s="58" t="s">
        <v>179</v>
      </c>
      <c r="F64" s="58" t="s">
        <v>38</v>
      </c>
      <c r="G64" s="58" t="s">
        <v>37</v>
      </c>
      <c r="H64" s="77">
        <v>18361516</v>
      </c>
      <c r="I64" s="77">
        <f t="shared" si="1"/>
        <v>18361516</v>
      </c>
      <c r="J64" s="59" t="s">
        <v>35</v>
      </c>
      <c r="K64" s="59" t="s">
        <v>35</v>
      </c>
      <c r="L64" s="59" t="s">
        <v>36</v>
      </c>
    </row>
    <row r="65" spans="2:12" s="13" customFormat="1" ht="70.5" customHeight="1">
      <c r="B65" s="58">
        <v>80111600</v>
      </c>
      <c r="C65" s="58" t="s">
        <v>85</v>
      </c>
      <c r="D65" s="78" t="s">
        <v>46</v>
      </c>
      <c r="E65" s="58" t="s">
        <v>179</v>
      </c>
      <c r="F65" s="58" t="s">
        <v>38</v>
      </c>
      <c r="G65" s="58" t="s">
        <v>37</v>
      </c>
      <c r="H65" s="77">
        <v>18361516</v>
      </c>
      <c r="I65" s="77">
        <f t="shared" si="1"/>
        <v>18361516</v>
      </c>
      <c r="J65" s="59" t="s">
        <v>35</v>
      </c>
      <c r="K65" s="59" t="s">
        <v>35</v>
      </c>
      <c r="L65" s="59" t="s">
        <v>36</v>
      </c>
    </row>
    <row r="66" spans="2:12" s="13" customFormat="1" ht="67.5" customHeight="1">
      <c r="B66" s="58">
        <v>80111600</v>
      </c>
      <c r="C66" s="58" t="s">
        <v>85</v>
      </c>
      <c r="D66" s="78" t="s">
        <v>46</v>
      </c>
      <c r="E66" s="58" t="s">
        <v>179</v>
      </c>
      <c r="F66" s="58" t="s">
        <v>38</v>
      </c>
      <c r="G66" s="58" t="s">
        <v>37</v>
      </c>
      <c r="H66" s="77">
        <v>18361516</v>
      </c>
      <c r="I66" s="77">
        <f t="shared" si="1"/>
        <v>18361516</v>
      </c>
      <c r="J66" s="59" t="s">
        <v>35</v>
      </c>
      <c r="K66" s="59" t="s">
        <v>35</v>
      </c>
      <c r="L66" s="59" t="s">
        <v>36</v>
      </c>
    </row>
    <row r="67" spans="2:12" s="13" customFormat="1" ht="78" customHeight="1">
      <c r="B67" s="58">
        <v>80111600</v>
      </c>
      <c r="C67" s="58" t="s">
        <v>85</v>
      </c>
      <c r="D67" s="78" t="s">
        <v>46</v>
      </c>
      <c r="E67" s="58" t="s">
        <v>179</v>
      </c>
      <c r="F67" s="58" t="s">
        <v>38</v>
      </c>
      <c r="G67" s="58" t="s">
        <v>37</v>
      </c>
      <c r="H67" s="77">
        <v>18361516</v>
      </c>
      <c r="I67" s="77">
        <f t="shared" si="1"/>
        <v>18361516</v>
      </c>
      <c r="J67" s="59" t="s">
        <v>35</v>
      </c>
      <c r="K67" s="59" t="s">
        <v>35</v>
      </c>
      <c r="L67" s="59" t="s">
        <v>36</v>
      </c>
    </row>
    <row r="68" spans="2:12" s="13" customFormat="1" ht="63" customHeight="1">
      <c r="B68" s="58">
        <v>80111600</v>
      </c>
      <c r="C68" s="58" t="s">
        <v>85</v>
      </c>
      <c r="D68" s="78" t="s">
        <v>46</v>
      </c>
      <c r="E68" s="58" t="s">
        <v>179</v>
      </c>
      <c r="F68" s="58" t="s">
        <v>38</v>
      </c>
      <c r="G68" s="58" t="s">
        <v>37</v>
      </c>
      <c r="H68" s="77">
        <v>18361516</v>
      </c>
      <c r="I68" s="77">
        <f t="shared" si="1"/>
        <v>18361516</v>
      </c>
      <c r="J68" s="59" t="s">
        <v>35</v>
      </c>
      <c r="K68" s="59" t="s">
        <v>35</v>
      </c>
      <c r="L68" s="59" t="s">
        <v>36</v>
      </c>
    </row>
    <row r="69" spans="2:12" s="13" customFormat="1" ht="70.5" customHeight="1">
      <c r="B69" s="58">
        <v>80111600</v>
      </c>
      <c r="C69" s="58" t="s">
        <v>86</v>
      </c>
      <c r="D69" s="78" t="s">
        <v>46</v>
      </c>
      <c r="E69" s="58" t="s">
        <v>179</v>
      </c>
      <c r="F69" s="58" t="s">
        <v>38</v>
      </c>
      <c r="G69" s="58" t="s">
        <v>37</v>
      </c>
      <c r="H69" s="79">
        <v>30240000</v>
      </c>
      <c r="I69" s="77">
        <f t="shared" si="1"/>
        <v>30240000</v>
      </c>
      <c r="J69" s="59" t="s">
        <v>35</v>
      </c>
      <c r="K69" s="59" t="s">
        <v>35</v>
      </c>
      <c r="L69" s="59" t="s">
        <v>36</v>
      </c>
    </row>
    <row r="70" spans="2:12" s="13" customFormat="1" ht="63" customHeight="1">
      <c r="B70" s="58">
        <v>80111600</v>
      </c>
      <c r="C70" s="58" t="s">
        <v>79</v>
      </c>
      <c r="D70" s="78" t="s">
        <v>46</v>
      </c>
      <c r="E70" s="58" t="s">
        <v>179</v>
      </c>
      <c r="F70" s="58" t="s">
        <v>38</v>
      </c>
      <c r="G70" s="58" t="s">
        <v>37</v>
      </c>
      <c r="H70" s="79">
        <v>21600000</v>
      </c>
      <c r="I70" s="77">
        <f t="shared" si="1"/>
        <v>21600000</v>
      </c>
      <c r="J70" s="59" t="s">
        <v>35</v>
      </c>
      <c r="K70" s="59" t="s">
        <v>35</v>
      </c>
      <c r="L70" s="59" t="s">
        <v>36</v>
      </c>
    </row>
    <row r="71" spans="2:12" s="13" customFormat="1" ht="63" customHeight="1">
      <c r="B71" s="58">
        <v>80111600</v>
      </c>
      <c r="C71" s="58" t="s">
        <v>87</v>
      </c>
      <c r="D71" s="78" t="s">
        <v>46</v>
      </c>
      <c r="E71" s="58" t="s">
        <v>179</v>
      </c>
      <c r="F71" s="58" t="s">
        <v>38</v>
      </c>
      <c r="G71" s="58" t="s">
        <v>37</v>
      </c>
      <c r="H71" s="79">
        <v>20000000</v>
      </c>
      <c r="I71" s="77">
        <f t="shared" si="1"/>
        <v>20000000</v>
      </c>
      <c r="J71" s="59" t="s">
        <v>35</v>
      </c>
      <c r="K71" s="59" t="s">
        <v>35</v>
      </c>
      <c r="L71" s="59" t="s">
        <v>36</v>
      </c>
    </row>
    <row r="72" spans="2:12" s="13" customFormat="1" ht="76.5" customHeight="1">
      <c r="B72" s="58">
        <v>80111600</v>
      </c>
      <c r="C72" s="58" t="s">
        <v>78</v>
      </c>
      <c r="D72" s="78" t="s">
        <v>46</v>
      </c>
      <c r="E72" s="58" t="s">
        <v>179</v>
      </c>
      <c r="F72" s="58" t="s">
        <v>38</v>
      </c>
      <c r="G72" s="58" t="s">
        <v>37</v>
      </c>
      <c r="H72" s="79">
        <v>34560000</v>
      </c>
      <c r="I72" s="77">
        <f t="shared" si="1"/>
        <v>34560000</v>
      </c>
      <c r="J72" s="59" t="s">
        <v>35</v>
      </c>
      <c r="K72" s="59" t="s">
        <v>35</v>
      </c>
      <c r="L72" s="59" t="s">
        <v>36</v>
      </c>
    </row>
    <row r="73" spans="2:12" s="13" customFormat="1" ht="79.5" customHeight="1">
      <c r="B73" s="58">
        <v>80111600</v>
      </c>
      <c r="C73" s="58" t="s">
        <v>77</v>
      </c>
      <c r="D73" s="78" t="s">
        <v>46</v>
      </c>
      <c r="E73" s="58" t="s">
        <v>179</v>
      </c>
      <c r="F73" s="58" t="s">
        <v>38</v>
      </c>
      <c r="G73" s="58" t="s">
        <v>37</v>
      </c>
      <c r="H73" s="79">
        <v>24192000</v>
      </c>
      <c r="I73" s="77">
        <f t="shared" si="1"/>
        <v>24192000</v>
      </c>
      <c r="J73" s="59" t="s">
        <v>35</v>
      </c>
      <c r="K73" s="59" t="s">
        <v>35</v>
      </c>
      <c r="L73" s="59" t="s">
        <v>36</v>
      </c>
    </row>
    <row r="74" spans="2:12" s="13" customFormat="1" ht="65.25" customHeight="1">
      <c r="B74" s="58">
        <v>80111600</v>
      </c>
      <c r="C74" s="58" t="s">
        <v>76</v>
      </c>
      <c r="D74" s="78" t="s">
        <v>46</v>
      </c>
      <c r="E74" s="58" t="s">
        <v>179</v>
      </c>
      <c r="F74" s="58" t="s">
        <v>38</v>
      </c>
      <c r="G74" s="58" t="s">
        <v>37</v>
      </c>
      <c r="H74" s="79">
        <v>15552000</v>
      </c>
      <c r="I74" s="77">
        <f t="shared" si="1"/>
        <v>15552000</v>
      </c>
      <c r="J74" s="59" t="s">
        <v>35</v>
      </c>
      <c r="K74" s="59" t="s">
        <v>35</v>
      </c>
      <c r="L74" s="59" t="s">
        <v>36</v>
      </c>
    </row>
    <row r="75" spans="2:12" s="13" customFormat="1" ht="78.75" customHeight="1">
      <c r="B75" s="58">
        <v>80111600</v>
      </c>
      <c r="C75" s="58" t="s">
        <v>184</v>
      </c>
      <c r="D75" s="78" t="s">
        <v>46</v>
      </c>
      <c r="E75" s="58" t="s">
        <v>179</v>
      </c>
      <c r="F75" s="58" t="s">
        <v>38</v>
      </c>
      <c r="G75" s="58" t="s">
        <v>37</v>
      </c>
      <c r="H75" s="79">
        <v>15000000</v>
      </c>
      <c r="I75" s="77">
        <f t="shared" si="1"/>
        <v>15000000</v>
      </c>
      <c r="J75" s="59" t="s">
        <v>35</v>
      </c>
      <c r="K75" s="59" t="s">
        <v>35</v>
      </c>
      <c r="L75" s="59" t="s">
        <v>36</v>
      </c>
    </row>
    <row r="76" spans="2:12" s="13" customFormat="1" ht="63.75">
      <c r="B76" s="58">
        <v>80111600</v>
      </c>
      <c r="C76" s="58" t="s">
        <v>75</v>
      </c>
      <c r="D76" s="78" t="s">
        <v>46</v>
      </c>
      <c r="E76" s="58" t="s">
        <v>179</v>
      </c>
      <c r="F76" s="58" t="s">
        <v>38</v>
      </c>
      <c r="G76" s="58" t="s">
        <v>37</v>
      </c>
      <c r="H76" s="79">
        <v>34560000</v>
      </c>
      <c r="I76" s="77">
        <f t="shared" si="1"/>
        <v>34560000</v>
      </c>
      <c r="J76" s="59" t="s">
        <v>35</v>
      </c>
      <c r="K76" s="59" t="s">
        <v>35</v>
      </c>
      <c r="L76" s="59" t="s">
        <v>36</v>
      </c>
    </row>
    <row r="77" spans="2:12" s="13" customFormat="1" ht="51">
      <c r="B77" s="58">
        <v>80111600</v>
      </c>
      <c r="C77" s="58" t="s">
        <v>74</v>
      </c>
      <c r="D77" s="78" t="s">
        <v>46</v>
      </c>
      <c r="E77" s="58" t="s">
        <v>179</v>
      </c>
      <c r="F77" s="58" t="s">
        <v>38</v>
      </c>
      <c r="G77" s="58" t="s">
        <v>37</v>
      </c>
      <c r="H77" s="79">
        <v>12000000</v>
      </c>
      <c r="I77" s="77">
        <f t="shared" si="1"/>
        <v>12000000</v>
      </c>
      <c r="J77" s="59" t="s">
        <v>35</v>
      </c>
      <c r="K77" s="59" t="s">
        <v>35</v>
      </c>
      <c r="L77" s="59" t="s">
        <v>36</v>
      </c>
    </row>
    <row r="78" spans="2:12" s="13" customFormat="1" ht="75.75" customHeight="1">
      <c r="B78" s="58">
        <v>80111600</v>
      </c>
      <c r="C78" s="58" t="s">
        <v>73</v>
      </c>
      <c r="D78" s="78" t="s">
        <v>46</v>
      </c>
      <c r="E78" s="58" t="s">
        <v>179</v>
      </c>
      <c r="F78" s="58" t="s">
        <v>38</v>
      </c>
      <c r="G78" s="58" t="s">
        <v>37</v>
      </c>
      <c r="H78" s="79">
        <v>10800000</v>
      </c>
      <c r="I78" s="77">
        <f t="shared" si="1"/>
        <v>10800000</v>
      </c>
      <c r="J78" s="59" t="s">
        <v>35</v>
      </c>
      <c r="K78" s="59" t="s">
        <v>35</v>
      </c>
      <c r="L78" s="59" t="s">
        <v>36</v>
      </c>
    </row>
    <row r="79" spans="2:12" s="13" customFormat="1" ht="80.25" customHeight="1">
      <c r="B79" s="58">
        <v>44103100</v>
      </c>
      <c r="C79" s="58" t="s">
        <v>88</v>
      </c>
      <c r="D79" s="78" t="s">
        <v>46</v>
      </c>
      <c r="E79" s="58" t="s">
        <v>41</v>
      </c>
      <c r="F79" s="58" t="s">
        <v>146</v>
      </c>
      <c r="G79" s="58" t="s">
        <v>37</v>
      </c>
      <c r="H79" s="68">
        <v>50000000</v>
      </c>
      <c r="I79" s="77">
        <f t="shared" si="1"/>
        <v>50000000</v>
      </c>
      <c r="J79" s="59" t="s">
        <v>35</v>
      </c>
      <c r="K79" s="59" t="s">
        <v>35</v>
      </c>
      <c r="L79" s="59" t="s">
        <v>36</v>
      </c>
    </row>
    <row r="80" spans="2:12" s="13" customFormat="1" ht="63" customHeight="1">
      <c r="B80" s="58">
        <v>15101500</v>
      </c>
      <c r="C80" s="58" t="s">
        <v>89</v>
      </c>
      <c r="D80" s="78" t="s">
        <v>46</v>
      </c>
      <c r="E80" s="58" t="s">
        <v>41</v>
      </c>
      <c r="F80" s="58" t="s">
        <v>146</v>
      </c>
      <c r="G80" s="58" t="s">
        <v>37</v>
      </c>
      <c r="H80" s="68">
        <v>100000000</v>
      </c>
      <c r="I80" s="77">
        <f t="shared" si="1"/>
        <v>100000000</v>
      </c>
      <c r="J80" s="59" t="s">
        <v>35</v>
      </c>
      <c r="K80" s="59" t="s">
        <v>35</v>
      </c>
      <c r="L80" s="59" t="s">
        <v>36</v>
      </c>
    </row>
    <row r="81" spans="2:12" s="13" customFormat="1" ht="81" customHeight="1">
      <c r="B81" s="58">
        <v>80131500</v>
      </c>
      <c r="C81" s="58" t="s">
        <v>733</v>
      </c>
      <c r="D81" s="78" t="s">
        <v>46</v>
      </c>
      <c r="E81" s="58" t="s">
        <v>41</v>
      </c>
      <c r="F81" s="58" t="s">
        <v>38</v>
      </c>
      <c r="G81" s="58" t="s">
        <v>37</v>
      </c>
      <c r="H81" s="68">
        <v>54000000</v>
      </c>
      <c r="I81" s="77">
        <f t="shared" si="1"/>
        <v>54000000</v>
      </c>
      <c r="J81" s="59" t="s">
        <v>35</v>
      </c>
      <c r="K81" s="59" t="s">
        <v>35</v>
      </c>
      <c r="L81" s="59" t="s">
        <v>36</v>
      </c>
    </row>
    <row r="82" spans="2:12" s="13" customFormat="1" ht="89.25">
      <c r="B82" s="58">
        <v>80131500</v>
      </c>
      <c r="C82" s="58" t="s">
        <v>90</v>
      </c>
      <c r="D82" s="78" t="s">
        <v>46</v>
      </c>
      <c r="E82" s="58" t="s">
        <v>41</v>
      </c>
      <c r="F82" s="58" t="s">
        <v>38</v>
      </c>
      <c r="G82" s="58" t="s">
        <v>37</v>
      </c>
      <c r="H82" s="68">
        <v>149000000</v>
      </c>
      <c r="I82" s="77">
        <f t="shared" si="1"/>
        <v>149000000</v>
      </c>
      <c r="J82" s="59" t="s">
        <v>35</v>
      </c>
      <c r="K82" s="59" t="s">
        <v>35</v>
      </c>
      <c r="L82" s="59" t="s">
        <v>36</v>
      </c>
    </row>
    <row r="83" spans="2:12" s="13" customFormat="1" ht="60" customHeight="1">
      <c r="B83" s="58">
        <v>80131500</v>
      </c>
      <c r="C83" s="58" t="s">
        <v>91</v>
      </c>
      <c r="D83" s="78" t="s">
        <v>46</v>
      </c>
      <c r="E83" s="58" t="s">
        <v>41</v>
      </c>
      <c r="F83" s="58" t="s">
        <v>38</v>
      </c>
      <c r="G83" s="58" t="s">
        <v>37</v>
      </c>
      <c r="H83" s="68">
        <v>51500000</v>
      </c>
      <c r="I83" s="77">
        <f t="shared" si="1"/>
        <v>51500000</v>
      </c>
      <c r="J83" s="59" t="s">
        <v>35</v>
      </c>
      <c r="K83" s="59" t="s">
        <v>35</v>
      </c>
      <c r="L83" s="59" t="s">
        <v>36</v>
      </c>
    </row>
    <row r="84" spans="2:12" s="13" customFormat="1" ht="64.5" customHeight="1">
      <c r="B84" s="58">
        <v>80131500</v>
      </c>
      <c r="C84" s="58" t="s">
        <v>92</v>
      </c>
      <c r="D84" s="78" t="s">
        <v>46</v>
      </c>
      <c r="E84" s="58" t="s">
        <v>41</v>
      </c>
      <c r="F84" s="58" t="s">
        <v>38</v>
      </c>
      <c r="G84" s="58" t="s">
        <v>37</v>
      </c>
      <c r="H84" s="68">
        <v>140000000</v>
      </c>
      <c r="I84" s="77">
        <f t="shared" si="1"/>
        <v>140000000</v>
      </c>
      <c r="J84" s="59" t="s">
        <v>35</v>
      </c>
      <c r="K84" s="59" t="s">
        <v>35</v>
      </c>
      <c r="L84" s="59" t="s">
        <v>36</v>
      </c>
    </row>
    <row r="85" spans="2:12" s="13" customFormat="1" ht="77.25" customHeight="1">
      <c r="B85" s="58">
        <v>80131500</v>
      </c>
      <c r="C85" s="74" t="s">
        <v>93</v>
      </c>
      <c r="D85" s="78" t="s">
        <v>46</v>
      </c>
      <c r="E85" s="58" t="s">
        <v>94</v>
      </c>
      <c r="F85" s="58" t="s">
        <v>38</v>
      </c>
      <c r="G85" s="58" t="s">
        <v>37</v>
      </c>
      <c r="H85" s="68">
        <v>45000000</v>
      </c>
      <c r="I85" s="77">
        <f t="shared" si="1"/>
        <v>45000000</v>
      </c>
      <c r="J85" s="59" t="s">
        <v>35</v>
      </c>
      <c r="K85" s="59" t="s">
        <v>35</v>
      </c>
      <c r="L85" s="59" t="s">
        <v>36</v>
      </c>
    </row>
    <row r="86" spans="2:12" s="13" customFormat="1" ht="72" customHeight="1">
      <c r="B86" s="58">
        <v>80131500</v>
      </c>
      <c r="C86" s="58" t="s">
        <v>149</v>
      </c>
      <c r="D86" s="78" t="s">
        <v>46</v>
      </c>
      <c r="E86" s="58" t="s">
        <v>41</v>
      </c>
      <c r="F86" s="58" t="s">
        <v>38</v>
      </c>
      <c r="G86" s="58" t="s">
        <v>37</v>
      </c>
      <c r="H86" s="68">
        <v>717500000</v>
      </c>
      <c r="I86" s="77">
        <f t="shared" si="1"/>
        <v>717500000</v>
      </c>
      <c r="J86" s="59" t="s">
        <v>35</v>
      </c>
      <c r="K86" s="59" t="s">
        <v>35</v>
      </c>
      <c r="L86" s="59" t="s">
        <v>36</v>
      </c>
    </row>
    <row r="87" spans="2:12" s="13" customFormat="1" ht="52.5" customHeight="1">
      <c r="B87" s="58">
        <v>80131500</v>
      </c>
      <c r="C87" s="74" t="s">
        <v>95</v>
      </c>
      <c r="D87" s="78" t="s">
        <v>46</v>
      </c>
      <c r="E87" s="58" t="s">
        <v>41</v>
      </c>
      <c r="F87" s="58" t="s">
        <v>38</v>
      </c>
      <c r="G87" s="58" t="s">
        <v>37</v>
      </c>
      <c r="H87" s="68">
        <v>168600000</v>
      </c>
      <c r="I87" s="77">
        <f t="shared" si="1"/>
        <v>168600000</v>
      </c>
      <c r="J87" s="59" t="s">
        <v>35</v>
      </c>
      <c r="K87" s="59" t="s">
        <v>35</v>
      </c>
      <c r="L87" s="59" t="s">
        <v>36</v>
      </c>
    </row>
    <row r="88" spans="2:12" s="13" customFormat="1" ht="81" customHeight="1">
      <c r="B88" s="58">
        <v>80131500</v>
      </c>
      <c r="C88" s="58" t="s">
        <v>96</v>
      </c>
      <c r="D88" s="78" t="s">
        <v>46</v>
      </c>
      <c r="E88" s="58" t="s">
        <v>41</v>
      </c>
      <c r="F88" s="58" t="s">
        <v>38</v>
      </c>
      <c r="G88" s="58" t="s">
        <v>37</v>
      </c>
      <c r="H88" s="68">
        <v>60000000</v>
      </c>
      <c r="I88" s="77">
        <f t="shared" si="1"/>
        <v>60000000</v>
      </c>
      <c r="J88" s="59" t="s">
        <v>35</v>
      </c>
      <c r="K88" s="59" t="s">
        <v>35</v>
      </c>
      <c r="L88" s="59" t="s">
        <v>36</v>
      </c>
    </row>
    <row r="89" spans="2:12" s="13" customFormat="1" ht="60" customHeight="1">
      <c r="B89" s="58">
        <v>80131500</v>
      </c>
      <c r="C89" s="58" t="s">
        <v>97</v>
      </c>
      <c r="D89" s="78" t="s">
        <v>46</v>
      </c>
      <c r="E89" s="58" t="s">
        <v>41</v>
      </c>
      <c r="F89" s="58" t="s">
        <v>38</v>
      </c>
      <c r="G89" s="58" t="s">
        <v>37</v>
      </c>
      <c r="H89" s="68">
        <v>16000000</v>
      </c>
      <c r="I89" s="77">
        <f t="shared" si="1"/>
        <v>16000000</v>
      </c>
      <c r="J89" s="59" t="s">
        <v>35</v>
      </c>
      <c r="K89" s="59" t="s">
        <v>35</v>
      </c>
      <c r="L89" s="59" t="s">
        <v>36</v>
      </c>
    </row>
    <row r="90" spans="2:12" s="13" customFormat="1" ht="81" customHeight="1">
      <c r="B90" s="58">
        <v>80131500</v>
      </c>
      <c r="C90" s="58" t="s">
        <v>98</v>
      </c>
      <c r="D90" s="78" t="s">
        <v>46</v>
      </c>
      <c r="E90" s="58" t="s">
        <v>41</v>
      </c>
      <c r="F90" s="58" t="s">
        <v>38</v>
      </c>
      <c r="G90" s="58" t="s">
        <v>37</v>
      </c>
      <c r="H90" s="68">
        <v>60000000</v>
      </c>
      <c r="I90" s="77">
        <f t="shared" si="1"/>
        <v>60000000</v>
      </c>
      <c r="J90" s="59" t="s">
        <v>35</v>
      </c>
      <c r="K90" s="59" t="s">
        <v>35</v>
      </c>
      <c r="L90" s="59" t="s">
        <v>36</v>
      </c>
    </row>
    <row r="91" spans="2:12" s="13" customFormat="1" ht="81" customHeight="1">
      <c r="B91" s="58">
        <v>80131500</v>
      </c>
      <c r="C91" s="58" t="s">
        <v>99</v>
      </c>
      <c r="D91" s="78" t="s">
        <v>46</v>
      </c>
      <c r="E91" s="58" t="s">
        <v>41</v>
      </c>
      <c r="F91" s="58" t="s">
        <v>38</v>
      </c>
      <c r="G91" s="58" t="s">
        <v>37</v>
      </c>
      <c r="H91" s="68">
        <v>60000000</v>
      </c>
      <c r="I91" s="77">
        <f t="shared" si="1"/>
        <v>60000000</v>
      </c>
      <c r="J91" s="59" t="s">
        <v>35</v>
      </c>
      <c r="K91" s="59" t="s">
        <v>35</v>
      </c>
      <c r="L91" s="59" t="s">
        <v>36</v>
      </c>
    </row>
    <row r="92" spans="2:12" s="13" customFormat="1" ht="81" customHeight="1">
      <c r="B92" s="58">
        <v>80131500</v>
      </c>
      <c r="C92" s="58" t="s">
        <v>99</v>
      </c>
      <c r="D92" s="78" t="s">
        <v>46</v>
      </c>
      <c r="E92" s="58" t="s">
        <v>41</v>
      </c>
      <c r="F92" s="58" t="s">
        <v>38</v>
      </c>
      <c r="G92" s="58" t="s">
        <v>37</v>
      </c>
      <c r="H92" s="68">
        <v>60000000</v>
      </c>
      <c r="I92" s="77">
        <f t="shared" si="1"/>
        <v>60000000</v>
      </c>
      <c r="J92" s="59" t="s">
        <v>35</v>
      </c>
      <c r="K92" s="59" t="s">
        <v>35</v>
      </c>
      <c r="L92" s="59" t="s">
        <v>36</v>
      </c>
    </row>
    <row r="93" spans="2:12" s="13" customFormat="1" ht="81" customHeight="1">
      <c r="B93" s="63">
        <v>81112100</v>
      </c>
      <c r="C93" s="63" t="s">
        <v>734</v>
      </c>
      <c r="D93" s="78" t="s">
        <v>46</v>
      </c>
      <c r="E93" s="63" t="s">
        <v>41</v>
      </c>
      <c r="F93" s="58" t="s">
        <v>38</v>
      </c>
      <c r="G93" s="58" t="s">
        <v>37</v>
      </c>
      <c r="H93" s="68">
        <v>65000000</v>
      </c>
      <c r="I93" s="77">
        <f t="shared" si="1"/>
        <v>65000000</v>
      </c>
      <c r="J93" s="59" t="s">
        <v>35</v>
      </c>
      <c r="K93" s="59" t="s">
        <v>35</v>
      </c>
      <c r="L93" s="59" t="s">
        <v>36</v>
      </c>
    </row>
    <row r="94" spans="2:12" s="13" customFormat="1" ht="81" customHeight="1">
      <c r="B94" s="63">
        <v>43211500</v>
      </c>
      <c r="C94" s="63" t="s">
        <v>101</v>
      </c>
      <c r="D94" s="80" t="s">
        <v>49</v>
      </c>
      <c r="E94" s="63" t="s">
        <v>102</v>
      </c>
      <c r="F94" s="58" t="s">
        <v>38</v>
      </c>
      <c r="G94" s="58" t="s">
        <v>37</v>
      </c>
      <c r="H94" s="68">
        <v>15000000</v>
      </c>
      <c r="I94" s="77">
        <f t="shared" si="1"/>
        <v>15000000</v>
      </c>
      <c r="J94" s="59" t="s">
        <v>35</v>
      </c>
      <c r="K94" s="59" t="s">
        <v>35</v>
      </c>
      <c r="L94" s="59" t="s">
        <v>36</v>
      </c>
    </row>
    <row r="95" spans="2:12" s="13" customFormat="1" ht="81" customHeight="1">
      <c r="B95" s="63">
        <v>80111600</v>
      </c>
      <c r="C95" s="63" t="s">
        <v>103</v>
      </c>
      <c r="D95" s="80" t="s">
        <v>46</v>
      </c>
      <c r="E95" s="63" t="s">
        <v>41</v>
      </c>
      <c r="F95" s="58" t="s">
        <v>38</v>
      </c>
      <c r="G95" s="58" t="s">
        <v>37</v>
      </c>
      <c r="H95" s="68">
        <v>25000000</v>
      </c>
      <c r="I95" s="77">
        <f t="shared" si="1"/>
        <v>25000000</v>
      </c>
      <c r="J95" s="59" t="s">
        <v>35</v>
      </c>
      <c r="K95" s="59" t="s">
        <v>35</v>
      </c>
      <c r="L95" s="59" t="s">
        <v>36</v>
      </c>
    </row>
    <row r="96" spans="2:12" s="13" customFormat="1" ht="81" customHeight="1">
      <c r="B96" s="63">
        <v>81112400</v>
      </c>
      <c r="C96" s="63" t="s">
        <v>104</v>
      </c>
      <c r="D96" s="80" t="s">
        <v>46</v>
      </c>
      <c r="E96" s="63" t="s">
        <v>41</v>
      </c>
      <c r="F96" s="58" t="s">
        <v>38</v>
      </c>
      <c r="G96" s="58" t="s">
        <v>37</v>
      </c>
      <c r="H96" s="68">
        <v>430000000</v>
      </c>
      <c r="I96" s="77">
        <f t="shared" si="1"/>
        <v>430000000</v>
      </c>
      <c r="J96" s="59" t="s">
        <v>35</v>
      </c>
      <c r="K96" s="59" t="s">
        <v>35</v>
      </c>
      <c r="L96" s="59" t="s">
        <v>36</v>
      </c>
    </row>
    <row r="97" spans="2:12" s="13" customFormat="1" ht="81" customHeight="1">
      <c r="B97" s="63">
        <v>43233205</v>
      </c>
      <c r="C97" s="63" t="s">
        <v>105</v>
      </c>
      <c r="D97" s="81" t="s">
        <v>129</v>
      </c>
      <c r="E97" s="63" t="s">
        <v>41</v>
      </c>
      <c r="F97" s="58" t="s">
        <v>38</v>
      </c>
      <c r="G97" s="58" t="s">
        <v>37</v>
      </c>
      <c r="H97" s="68">
        <v>9000000</v>
      </c>
      <c r="I97" s="77">
        <f t="shared" si="1"/>
        <v>9000000</v>
      </c>
      <c r="J97" s="59" t="s">
        <v>35</v>
      </c>
      <c r="K97" s="59" t="s">
        <v>35</v>
      </c>
      <c r="L97" s="59" t="s">
        <v>36</v>
      </c>
    </row>
    <row r="98" spans="2:12" s="13" customFormat="1" ht="81" customHeight="1">
      <c r="B98" s="63">
        <v>81112100</v>
      </c>
      <c r="C98" s="63" t="s">
        <v>107</v>
      </c>
      <c r="D98" s="81" t="s">
        <v>129</v>
      </c>
      <c r="E98" s="63" t="s">
        <v>102</v>
      </c>
      <c r="F98" s="58" t="s">
        <v>38</v>
      </c>
      <c r="G98" s="58" t="s">
        <v>37</v>
      </c>
      <c r="H98" s="68">
        <v>4000000</v>
      </c>
      <c r="I98" s="77">
        <f t="shared" si="1"/>
        <v>4000000</v>
      </c>
      <c r="J98" s="59" t="s">
        <v>35</v>
      </c>
      <c r="K98" s="59" t="s">
        <v>35</v>
      </c>
      <c r="L98" s="59" t="s">
        <v>36</v>
      </c>
    </row>
    <row r="99" spans="2:12" s="13" customFormat="1" ht="81" customHeight="1">
      <c r="B99" s="63">
        <v>46171610</v>
      </c>
      <c r="C99" s="63" t="s">
        <v>108</v>
      </c>
      <c r="D99" s="63" t="s">
        <v>130</v>
      </c>
      <c r="E99" s="63" t="s">
        <v>102</v>
      </c>
      <c r="F99" s="58" t="s">
        <v>38</v>
      </c>
      <c r="G99" s="58" t="s">
        <v>37</v>
      </c>
      <c r="H99" s="68">
        <v>6000000</v>
      </c>
      <c r="I99" s="77">
        <f t="shared" si="1"/>
        <v>6000000</v>
      </c>
      <c r="J99" s="59" t="s">
        <v>35</v>
      </c>
      <c r="K99" s="59" t="s">
        <v>35</v>
      </c>
      <c r="L99" s="59" t="s">
        <v>36</v>
      </c>
    </row>
    <row r="100" spans="2:12" s="13" customFormat="1" ht="81" customHeight="1">
      <c r="B100" s="63">
        <v>81112209</v>
      </c>
      <c r="C100" s="58" t="s">
        <v>109</v>
      </c>
      <c r="D100" s="63" t="s">
        <v>46</v>
      </c>
      <c r="E100" s="63" t="s">
        <v>41</v>
      </c>
      <c r="F100" s="58" t="s">
        <v>38</v>
      </c>
      <c r="G100" s="58" t="s">
        <v>37</v>
      </c>
      <c r="H100" s="68">
        <v>100000000</v>
      </c>
      <c r="I100" s="77">
        <f t="shared" si="1"/>
        <v>100000000</v>
      </c>
      <c r="J100" s="59" t="s">
        <v>35</v>
      </c>
      <c r="K100" s="59" t="s">
        <v>35</v>
      </c>
      <c r="L100" s="59" t="s">
        <v>36</v>
      </c>
    </row>
    <row r="101" spans="2:12" s="13" customFormat="1" ht="77.25" customHeight="1">
      <c r="B101" s="63">
        <v>81112209</v>
      </c>
      <c r="C101" s="58" t="s">
        <v>111</v>
      </c>
      <c r="D101" s="63" t="s">
        <v>46</v>
      </c>
      <c r="E101" s="63" t="s">
        <v>147</v>
      </c>
      <c r="F101" s="58" t="s">
        <v>38</v>
      </c>
      <c r="G101" s="58" t="s">
        <v>37</v>
      </c>
      <c r="H101" s="68">
        <v>160000000</v>
      </c>
      <c r="I101" s="77">
        <f t="shared" si="1"/>
        <v>160000000</v>
      </c>
      <c r="J101" s="59" t="s">
        <v>35</v>
      </c>
      <c r="K101" s="59" t="s">
        <v>35</v>
      </c>
      <c r="L101" s="59" t="s">
        <v>36</v>
      </c>
    </row>
    <row r="102" spans="2:12" s="13" customFormat="1" ht="77.25" customHeight="1">
      <c r="B102" s="63">
        <v>80100000</v>
      </c>
      <c r="C102" s="58" t="s">
        <v>112</v>
      </c>
      <c r="D102" s="63" t="s">
        <v>46</v>
      </c>
      <c r="E102" s="63" t="s">
        <v>148</v>
      </c>
      <c r="F102" s="58" t="s">
        <v>38</v>
      </c>
      <c r="G102" s="58" t="s">
        <v>37</v>
      </c>
      <c r="H102" s="68">
        <v>50000000</v>
      </c>
      <c r="I102" s="77">
        <f t="shared" si="1"/>
        <v>50000000</v>
      </c>
      <c r="J102" s="59" t="s">
        <v>35</v>
      </c>
      <c r="K102" s="59" t="s">
        <v>35</v>
      </c>
      <c r="L102" s="59" t="s">
        <v>36</v>
      </c>
    </row>
    <row r="103" spans="2:12" s="13" customFormat="1" ht="77.25" customHeight="1">
      <c r="B103" s="63" t="s">
        <v>113</v>
      </c>
      <c r="C103" s="58" t="s">
        <v>114</v>
      </c>
      <c r="D103" s="63" t="s">
        <v>145</v>
      </c>
      <c r="E103" s="63" t="s">
        <v>147</v>
      </c>
      <c r="F103" s="58" t="s">
        <v>38</v>
      </c>
      <c r="G103" s="58" t="s">
        <v>37</v>
      </c>
      <c r="H103" s="68">
        <v>10000000</v>
      </c>
      <c r="I103" s="77">
        <f t="shared" si="1"/>
        <v>10000000</v>
      </c>
      <c r="J103" s="59" t="s">
        <v>35</v>
      </c>
      <c r="K103" s="59" t="s">
        <v>35</v>
      </c>
      <c r="L103" s="59" t="s">
        <v>36</v>
      </c>
    </row>
    <row r="104" spans="2:12" s="13" customFormat="1" ht="133.5" customHeight="1">
      <c r="B104" s="63">
        <v>78181500</v>
      </c>
      <c r="C104" s="58" t="s">
        <v>115</v>
      </c>
      <c r="D104" s="63" t="s">
        <v>46</v>
      </c>
      <c r="E104" s="63" t="s">
        <v>41</v>
      </c>
      <c r="F104" s="58" t="s">
        <v>38</v>
      </c>
      <c r="G104" s="58" t="s">
        <v>37</v>
      </c>
      <c r="H104" s="68">
        <v>170000000</v>
      </c>
      <c r="I104" s="77">
        <f t="shared" si="1"/>
        <v>170000000</v>
      </c>
      <c r="J104" s="59" t="s">
        <v>35</v>
      </c>
      <c r="K104" s="59" t="s">
        <v>35</v>
      </c>
      <c r="L104" s="59" t="s">
        <v>36</v>
      </c>
    </row>
    <row r="105" spans="2:12" s="13" customFormat="1" ht="69" customHeight="1">
      <c r="B105" s="73">
        <v>90101600</v>
      </c>
      <c r="C105" s="74" t="s">
        <v>116</v>
      </c>
      <c r="D105" s="63" t="s">
        <v>46</v>
      </c>
      <c r="E105" s="63" t="s">
        <v>41</v>
      </c>
      <c r="F105" s="58" t="s">
        <v>38</v>
      </c>
      <c r="G105" s="58" t="s">
        <v>37</v>
      </c>
      <c r="H105" s="68">
        <v>45000000</v>
      </c>
      <c r="I105" s="77">
        <f t="shared" si="1"/>
        <v>45000000</v>
      </c>
      <c r="J105" s="59" t="s">
        <v>35</v>
      </c>
      <c r="K105" s="59" t="s">
        <v>35</v>
      </c>
      <c r="L105" s="59" t="s">
        <v>36</v>
      </c>
    </row>
    <row r="106" spans="2:12" s="13" customFormat="1" ht="65.25" customHeight="1">
      <c r="B106" s="73">
        <v>20102301</v>
      </c>
      <c r="C106" s="74" t="s">
        <v>117</v>
      </c>
      <c r="D106" s="63" t="s">
        <v>46</v>
      </c>
      <c r="E106" s="63" t="s">
        <v>41</v>
      </c>
      <c r="F106" s="58" t="s">
        <v>38</v>
      </c>
      <c r="G106" s="58" t="s">
        <v>37</v>
      </c>
      <c r="H106" s="68">
        <v>320000000</v>
      </c>
      <c r="I106" s="77">
        <f t="shared" si="1"/>
        <v>320000000</v>
      </c>
      <c r="J106" s="59" t="s">
        <v>35</v>
      </c>
      <c r="K106" s="59" t="s">
        <v>35</v>
      </c>
      <c r="L106" s="59" t="s">
        <v>36</v>
      </c>
    </row>
    <row r="107" spans="2:12" s="13" customFormat="1" ht="69.75" customHeight="1">
      <c r="B107" s="58">
        <v>90101700</v>
      </c>
      <c r="C107" s="74" t="s">
        <v>118</v>
      </c>
      <c r="D107" s="63" t="s">
        <v>46</v>
      </c>
      <c r="E107" s="63" t="s">
        <v>41</v>
      </c>
      <c r="F107" s="58" t="s">
        <v>38</v>
      </c>
      <c r="G107" s="58" t="s">
        <v>37</v>
      </c>
      <c r="H107" s="68">
        <v>14000000</v>
      </c>
      <c r="I107" s="77">
        <f t="shared" si="1"/>
        <v>14000000</v>
      </c>
      <c r="J107" s="59" t="s">
        <v>35</v>
      </c>
      <c r="K107" s="59" t="s">
        <v>35</v>
      </c>
      <c r="L107" s="59" t="s">
        <v>36</v>
      </c>
    </row>
    <row r="108" spans="2:12" s="13" customFormat="1" ht="72.75" customHeight="1">
      <c r="B108" s="58">
        <v>82127000</v>
      </c>
      <c r="C108" s="74" t="s">
        <v>119</v>
      </c>
      <c r="D108" s="63" t="s">
        <v>46</v>
      </c>
      <c r="E108" s="63" t="s">
        <v>41</v>
      </c>
      <c r="F108" s="58" t="s">
        <v>38</v>
      </c>
      <c r="G108" s="58" t="s">
        <v>37</v>
      </c>
      <c r="H108" s="68">
        <v>30000000</v>
      </c>
      <c r="I108" s="77">
        <f t="shared" si="1"/>
        <v>30000000</v>
      </c>
      <c r="J108" s="59" t="s">
        <v>35</v>
      </c>
      <c r="K108" s="59" t="s">
        <v>35</v>
      </c>
      <c r="L108" s="59" t="s">
        <v>36</v>
      </c>
    </row>
    <row r="109" spans="2:12" s="13" customFormat="1" ht="63" customHeight="1">
      <c r="B109" s="58">
        <v>76111500</v>
      </c>
      <c r="C109" s="74" t="s">
        <v>120</v>
      </c>
      <c r="D109" s="63" t="s">
        <v>46</v>
      </c>
      <c r="E109" s="63" t="s">
        <v>41</v>
      </c>
      <c r="F109" s="58" t="s">
        <v>38</v>
      </c>
      <c r="G109" s="58" t="s">
        <v>37</v>
      </c>
      <c r="H109" s="68">
        <v>100000000</v>
      </c>
      <c r="I109" s="77">
        <f t="shared" si="1"/>
        <v>100000000</v>
      </c>
      <c r="J109" s="59" t="s">
        <v>35</v>
      </c>
      <c r="K109" s="59" t="s">
        <v>35</v>
      </c>
      <c r="L109" s="59" t="s">
        <v>36</v>
      </c>
    </row>
    <row r="110" spans="2:12" s="13" customFormat="1" ht="75" customHeight="1">
      <c r="B110" s="58">
        <v>90101600</v>
      </c>
      <c r="C110" s="74" t="s">
        <v>121</v>
      </c>
      <c r="D110" s="63" t="s">
        <v>46</v>
      </c>
      <c r="E110" s="63" t="s">
        <v>41</v>
      </c>
      <c r="F110" s="58" t="s">
        <v>38</v>
      </c>
      <c r="G110" s="58" t="s">
        <v>37</v>
      </c>
      <c r="H110" s="68">
        <v>50000000</v>
      </c>
      <c r="I110" s="77">
        <f t="shared" si="1"/>
        <v>50000000</v>
      </c>
      <c r="J110" s="59" t="s">
        <v>35</v>
      </c>
      <c r="K110" s="59" t="s">
        <v>35</v>
      </c>
      <c r="L110" s="59" t="s">
        <v>36</v>
      </c>
    </row>
    <row r="111" spans="2:12" s="13" customFormat="1" ht="64.5" customHeight="1">
      <c r="B111" s="58">
        <v>78102200</v>
      </c>
      <c r="C111" s="74" t="s">
        <v>122</v>
      </c>
      <c r="D111" s="63" t="s">
        <v>46</v>
      </c>
      <c r="E111" s="63" t="s">
        <v>41</v>
      </c>
      <c r="F111" s="58" t="s">
        <v>38</v>
      </c>
      <c r="G111" s="58" t="s">
        <v>37</v>
      </c>
      <c r="H111" s="68">
        <v>50000000</v>
      </c>
      <c r="I111" s="77">
        <f t="shared" si="1"/>
        <v>50000000</v>
      </c>
      <c r="J111" s="59" t="s">
        <v>35</v>
      </c>
      <c r="K111" s="59" t="s">
        <v>35</v>
      </c>
      <c r="L111" s="59" t="s">
        <v>36</v>
      </c>
    </row>
    <row r="112" spans="2:12" s="13" customFormat="1" ht="63.75">
      <c r="B112" s="58">
        <v>78141500</v>
      </c>
      <c r="C112" s="74" t="s">
        <v>745</v>
      </c>
      <c r="D112" s="76" t="s">
        <v>46</v>
      </c>
      <c r="E112" s="58" t="s">
        <v>48</v>
      </c>
      <c r="F112" s="58" t="s">
        <v>38</v>
      </c>
      <c r="G112" s="58" t="s">
        <v>37</v>
      </c>
      <c r="H112" s="68">
        <v>8000000</v>
      </c>
      <c r="I112" s="77">
        <f t="shared" si="1"/>
        <v>8000000</v>
      </c>
      <c r="J112" s="59" t="s">
        <v>35</v>
      </c>
      <c r="K112" s="59" t="s">
        <v>35</v>
      </c>
      <c r="L112" s="59" t="s">
        <v>36</v>
      </c>
    </row>
    <row r="113" spans="2:12" s="13" customFormat="1" ht="61.5" customHeight="1">
      <c r="B113" s="58">
        <v>78141500</v>
      </c>
      <c r="C113" s="74" t="s">
        <v>123</v>
      </c>
      <c r="D113" s="76" t="s">
        <v>49</v>
      </c>
      <c r="E113" s="58" t="s">
        <v>48</v>
      </c>
      <c r="F113" s="58" t="s">
        <v>38</v>
      </c>
      <c r="G113" s="58" t="s">
        <v>37</v>
      </c>
      <c r="H113" s="68">
        <v>8000000</v>
      </c>
      <c r="I113" s="77">
        <f t="shared" si="1"/>
        <v>8000000</v>
      </c>
      <c r="J113" s="59" t="s">
        <v>35</v>
      </c>
      <c r="K113" s="59" t="s">
        <v>35</v>
      </c>
      <c r="L113" s="59" t="s">
        <v>36</v>
      </c>
    </row>
    <row r="114" spans="2:12" s="13" customFormat="1" ht="72" customHeight="1">
      <c r="B114" s="58">
        <v>78141500</v>
      </c>
      <c r="C114" s="74" t="s">
        <v>124</v>
      </c>
      <c r="D114" s="76" t="s">
        <v>49</v>
      </c>
      <c r="E114" s="58" t="s">
        <v>48</v>
      </c>
      <c r="F114" s="58" t="s">
        <v>38</v>
      </c>
      <c r="G114" s="58" t="s">
        <v>37</v>
      </c>
      <c r="H114" s="68">
        <v>10000000</v>
      </c>
      <c r="I114" s="77">
        <f t="shared" si="1"/>
        <v>10000000</v>
      </c>
      <c r="J114" s="59" t="s">
        <v>35</v>
      </c>
      <c r="K114" s="59" t="s">
        <v>35</v>
      </c>
      <c r="L114" s="59" t="s">
        <v>36</v>
      </c>
    </row>
    <row r="115" spans="2:12" s="13" customFormat="1" ht="115.5" customHeight="1">
      <c r="B115" s="58"/>
      <c r="C115" s="74" t="s">
        <v>125</v>
      </c>
      <c r="D115" s="76" t="s">
        <v>129</v>
      </c>
      <c r="E115" s="58" t="s">
        <v>41</v>
      </c>
      <c r="F115" s="58" t="s">
        <v>38</v>
      </c>
      <c r="G115" s="58" t="s">
        <v>37</v>
      </c>
      <c r="H115" s="68">
        <v>280000000</v>
      </c>
      <c r="I115" s="77">
        <f t="shared" si="1"/>
        <v>280000000</v>
      </c>
      <c r="J115" s="59" t="s">
        <v>35</v>
      </c>
      <c r="K115" s="59" t="s">
        <v>35</v>
      </c>
      <c r="L115" s="59" t="s">
        <v>36</v>
      </c>
    </row>
    <row r="116" spans="2:12" s="13" customFormat="1" ht="75.75" customHeight="1">
      <c r="B116" s="58">
        <v>80131500</v>
      </c>
      <c r="C116" s="74" t="s">
        <v>126</v>
      </c>
      <c r="D116" s="76" t="s">
        <v>46</v>
      </c>
      <c r="E116" s="58" t="s">
        <v>41</v>
      </c>
      <c r="F116" s="58" t="s">
        <v>38</v>
      </c>
      <c r="G116" s="58" t="s">
        <v>37</v>
      </c>
      <c r="H116" s="68">
        <v>100000000</v>
      </c>
      <c r="I116" s="77">
        <f t="shared" si="1"/>
        <v>100000000</v>
      </c>
      <c r="J116" s="59" t="s">
        <v>35</v>
      </c>
      <c r="K116" s="59" t="s">
        <v>35</v>
      </c>
      <c r="L116" s="59" t="s">
        <v>36</v>
      </c>
    </row>
    <row r="117" spans="2:12" s="13" customFormat="1" ht="76.5">
      <c r="B117" s="82">
        <v>84000000</v>
      </c>
      <c r="C117" s="74" t="s">
        <v>127</v>
      </c>
      <c r="D117" s="58" t="s">
        <v>129</v>
      </c>
      <c r="E117" s="58" t="s">
        <v>41</v>
      </c>
      <c r="F117" s="58" t="s">
        <v>38</v>
      </c>
      <c r="G117" s="58" t="s">
        <v>37</v>
      </c>
      <c r="H117" s="83">
        <v>0</v>
      </c>
      <c r="I117" s="77">
        <f t="shared" si="1"/>
        <v>0</v>
      </c>
      <c r="J117" s="59" t="s">
        <v>35</v>
      </c>
      <c r="K117" s="59" t="s">
        <v>35</v>
      </c>
      <c r="L117" s="59" t="s">
        <v>36</v>
      </c>
    </row>
    <row r="118" spans="2:12" s="13" customFormat="1" ht="84.75" customHeight="1">
      <c r="B118" s="74">
        <v>80131500</v>
      </c>
      <c r="C118" s="74" t="s">
        <v>128</v>
      </c>
      <c r="D118" s="84" t="s">
        <v>46</v>
      </c>
      <c r="E118" s="74" t="s">
        <v>48</v>
      </c>
      <c r="F118" s="58" t="s">
        <v>38</v>
      </c>
      <c r="G118" s="58" t="s">
        <v>37</v>
      </c>
      <c r="H118" s="75">
        <v>40000000</v>
      </c>
      <c r="I118" s="77">
        <f t="shared" si="1"/>
        <v>40000000</v>
      </c>
      <c r="J118" s="59" t="s">
        <v>35</v>
      </c>
      <c r="K118" s="59" t="s">
        <v>35</v>
      </c>
      <c r="L118" s="59" t="s">
        <v>36</v>
      </c>
    </row>
    <row r="119" spans="2:12" s="13" customFormat="1" ht="63.75" customHeight="1">
      <c r="B119" s="58">
        <v>80111600</v>
      </c>
      <c r="C119" s="63" t="s">
        <v>131</v>
      </c>
      <c r="D119" s="70" t="s">
        <v>46</v>
      </c>
      <c r="E119" s="58" t="s">
        <v>179</v>
      </c>
      <c r="F119" s="58" t="s">
        <v>38</v>
      </c>
      <c r="G119" s="58" t="s">
        <v>37</v>
      </c>
      <c r="H119" s="68">
        <v>48000000</v>
      </c>
      <c r="I119" s="77">
        <f>+H119</f>
        <v>48000000</v>
      </c>
      <c r="J119" s="59" t="s">
        <v>35</v>
      </c>
      <c r="K119" s="59" t="s">
        <v>35</v>
      </c>
      <c r="L119" s="59" t="s">
        <v>36</v>
      </c>
    </row>
    <row r="120" spans="2:12" s="13" customFormat="1" ht="60.75" customHeight="1">
      <c r="B120" s="58">
        <v>80111600</v>
      </c>
      <c r="C120" s="63" t="s">
        <v>132</v>
      </c>
      <c r="D120" s="70" t="s">
        <v>46</v>
      </c>
      <c r="E120" s="58" t="s">
        <v>179</v>
      </c>
      <c r="F120" s="58" t="s">
        <v>38</v>
      </c>
      <c r="G120" s="58" t="s">
        <v>37</v>
      </c>
      <c r="H120" s="68">
        <v>40000000</v>
      </c>
      <c r="I120" s="77">
        <f aca="true" t="shared" si="2" ref="I120:I133">+H120</f>
        <v>40000000</v>
      </c>
      <c r="J120" s="59" t="s">
        <v>35</v>
      </c>
      <c r="K120" s="59" t="s">
        <v>35</v>
      </c>
      <c r="L120" s="59" t="s">
        <v>36</v>
      </c>
    </row>
    <row r="121" spans="2:12" s="13" customFormat="1" ht="66.75" customHeight="1">
      <c r="B121" s="58">
        <v>80111600</v>
      </c>
      <c r="C121" s="63" t="s">
        <v>133</v>
      </c>
      <c r="D121" s="70" t="s">
        <v>46</v>
      </c>
      <c r="E121" s="58" t="s">
        <v>179</v>
      </c>
      <c r="F121" s="58" t="s">
        <v>38</v>
      </c>
      <c r="G121" s="58" t="s">
        <v>37</v>
      </c>
      <c r="H121" s="68">
        <v>40000000</v>
      </c>
      <c r="I121" s="77">
        <f t="shared" si="2"/>
        <v>40000000</v>
      </c>
      <c r="J121" s="59" t="s">
        <v>35</v>
      </c>
      <c r="K121" s="59" t="s">
        <v>35</v>
      </c>
      <c r="L121" s="59" t="s">
        <v>36</v>
      </c>
    </row>
    <row r="122" spans="2:12" s="13" customFormat="1" ht="63" customHeight="1">
      <c r="B122" s="58">
        <v>80111600</v>
      </c>
      <c r="C122" s="63" t="s">
        <v>134</v>
      </c>
      <c r="D122" s="70" t="s">
        <v>46</v>
      </c>
      <c r="E122" s="58" t="s">
        <v>179</v>
      </c>
      <c r="F122" s="58" t="s">
        <v>38</v>
      </c>
      <c r="G122" s="58" t="s">
        <v>37</v>
      </c>
      <c r="H122" s="68">
        <v>80000000</v>
      </c>
      <c r="I122" s="77">
        <f t="shared" si="2"/>
        <v>80000000</v>
      </c>
      <c r="J122" s="59" t="s">
        <v>35</v>
      </c>
      <c r="K122" s="59" t="s">
        <v>35</v>
      </c>
      <c r="L122" s="59" t="s">
        <v>36</v>
      </c>
    </row>
    <row r="123" spans="2:12" s="13" customFormat="1" ht="65.25" customHeight="1">
      <c r="B123" s="58">
        <v>80111600</v>
      </c>
      <c r="C123" s="63" t="s">
        <v>135</v>
      </c>
      <c r="D123" s="70" t="s">
        <v>46</v>
      </c>
      <c r="E123" s="58" t="s">
        <v>179</v>
      </c>
      <c r="F123" s="58" t="s">
        <v>38</v>
      </c>
      <c r="G123" s="58" t="s">
        <v>37</v>
      </c>
      <c r="H123" s="68">
        <v>16000000</v>
      </c>
      <c r="I123" s="77">
        <f t="shared" si="2"/>
        <v>16000000</v>
      </c>
      <c r="J123" s="59" t="s">
        <v>35</v>
      </c>
      <c r="K123" s="59" t="s">
        <v>35</v>
      </c>
      <c r="L123" s="59" t="s">
        <v>36</v>
      </c>
    </row>
    <row r="124" spans="2:12" s="13" customFormat="1" ht="72.75" customHeight="1">
      <c r="B124" s="58">
        <v>80111600</v>
      </c>
      <c r="C124" s="63" t="s">
        <v>136</v>
      </c>
      <c r="D124" s="70" t="s">
        <v>46</v>
      </c>
      <c r="E124" s="58" t="s">
        <v>179</v>
      </c>
      <c r="F124" s="58" t="s">
        <v>38</v>
      </c>
      <c r="G124" s="58" t="s">
        <v>37</v>
      </c>
      <c r="H124" s="68">
        <v>41312000</v>
      </c>
      <c r="I124" s="77">
        <f t="shared" si="2"/>
        <v>41312000</v>
      </c>
      <c r="J124" s="59" t="s">
        <v>35</v>
      </c>
      <c r="K124" s="59" t="s">
        <v>35</v>
      </c>
      <c r="L124" s="59" t="s">
        <v>36</v>
      </c>
    </row>
    <row r="125" spans="2:12" s="13" customFormat="1" ht="63.75" customHeight="1">
      <c r="B125" s="58">
        <v>80111600</v>
      </c>
      <c r="C125" s="63" t="s">
        <v>137</v>
      </c>
      <c r="D125" s="70" t="s">
        <v>49</v>
      </c>
      <c r="E125" s="58" t="s">
        <v>179</v>
      </c>
      <c r="F125" s="58" t="s">
        <v>38</v>
      </c>
      <c r="G125" s="58" t="s">
        <v>37</v>
      </c>
      <c r="H125" s="68">
        <v>24000000</v>
      </c>
      <c r="I125" s="77">
        <f t="shared" si="2"/>
        <v>24000000</v>
      </c>
      <c r="J125" s="59" t="s">
        <v>35</v>
      </c>
      <c r="K125" s="59" t="s">
        <v>35</v>
      </c>
      <c r="L125" s="59" t="s">
        <v>36</v>
      </c>
    </row>
    <row r="126" spans="2:12" s="13" customFormat="1" ht="69.75" customHeight="1">
      <c r="B126" s="58">
        <v>80111600</v>
      </c>
      <c r="C126" s="63" t="s">
        <v>138</v>
      </c>
      <c r="D126" s="70" t="s">
        <v>46</v>
      </c>
      <c r="E126" s="58" t="s">
        <v>179</v>
      </c>
      <c r="F126" s="58" t="s">
        <v>38</v>
      </c>
      <c r="G126" s="58" t="s">
        <v>37</v>
      </c>
      <c r="H126" s="68">
        <v>72000000</v>
      </c>
      <c r="I126" s="77">
        <f t="shared" si="2"/>
        <v>72000000</v>
      </c>
      <c r="J126" s="59" t="s">
        <v>35</v>
      </c>
      <c r="K126" s="59" t="s">
        <v>35</v>
      </c>
      <c r="L126" s="59" t="s">
        <v>36</v>
      </c>
    </row>
    <row r="127" spans="2:12" s="13" customFormat="1" ht="60" customHeight="1">
      <c r="B127" s="58">
        <v>80111600</v>
      </c>
      <c r="C127" s="63" t="s">
        <v>755</v>
      </c>
      <c r="D127" s="70" t="s">
        <v>46</v>
      </c>
      <c r="E127" s="58" t="s">
        <v>179</v>
      </c>
      <c r="F127" s="58" t="s">
        <v>38</v>
      </c>
      <c r="G127" s="58" t="s">
        <v>37</v>
      </c>
      <c r="H127" s="68">
        <v>28512000</v>
      </c>
      <c r="I127" s="77">
        <f t="shared" si="2"/>
        <v>28512000</v>
      </c>
      <c r="J127" s="59" t="s">
        <v>35</v>
      </c>
      <c r="K127" s="59" t="s">
        <v>35</v>
      </c>
      <c r="L127" s="59" t="s">
        <v>36</v>
      </c>
    </row>
    <row r="128" spans="2:12" s="13" customFormat="1" ht="60.75" customHeight="1">
      <c r="B128" s="58">
        <v>80111600</v>
      </c>
      <c r="C128" s="63" t="s">
        <v>139</v>
      </c>
      <c r="D128" s="70" t="s">
        <v>46</v>
      </c>
      <c r="E128" s="58" t="s">
        <v>179</v>
      </c>
      <c r="F128" s="58" t="s">
        <v>38</v>
      </c>
      <c r="G128" s="58" t="s">
        <v>37</v>
      </c>
      <c r="H128" s="68">
        <v>60480000</v>
      </c>
      <c r="I128" s="77">
        <f t="shared" si="2"/>
        <v>60480000</v>
      </c>
      <c r="J128" s="59" t="s">
        <v>35</v>
      </c>
      <c r="K128" s="59" t="s">
        <v>35</v>
      </c>
      <c r="L128" s="59" t="s">
        <v>36</v>
      </c>
    </row>
    <row r="129" spans="2:12" s="13" customFormat="1" ht="78" customHeight="1">
      <c r="B129" s="58">
        <v>80111600</v>
      </c>
      <c r="C129" s="63" t="s">
        <v>140</v>
      </c>
      <c r="D129" s="70" t="s">
        <v>46</v>
      </c>
      <c r="E129" s="58" t="s">
        <v>179</v>
      </c>
      <c r="F129" s="58" t="s">
        <v>38</v>
      </c>
      <c r="G129" s="58" t="s">
        <v>37</v>
      </c>
      <c r="H129" s="68">
        <v>40000000</v>
      </c>
      <c r="I129" s="77">
        <f t="shared" si="2"/>
        <v>40000000</v>
      </c>
      <c r="J129" s="59" t="s">
        <v>35</v>
      </c>
      <c r="K129" s="59" t="s">
        <v>35</v>
      </c>
      <c r="L129" s="59" t="s">
        <v>36</v>
      </c>
    </row>
    <row r="130" spans="2:12" s="13" customFormat="1" ht="69" customHeight="1">
      <c r="B130" s="58">
        <v>80111600</v>
      </c>
      <c r="C130" s="63" t="s">
        <v>141</v>
      </c>
      <c r="D130" s="70" t="s">
        <v>46</v>
      </c>
      <c r="E130" s="58" t="s">
        <v>179</v>
      </c>
      <c r="F130" s="58" t="s">
        <v>38</v>
      </c>
      <c r="G130" s="58" t="s">
        <v>37</v>
      </c>
      <c r="H130" s="68">
        <v>48000000</v>
      </c>
      <c r="I130" s="77">
        <f t="shared" si="2"/>
        <v>48000000</v>
      </c>
      <c r="J130" s="59" t="s">
        <v>35</v>
      </c>
      <c r="K130" s="59" t="s">
        <v>35</v>
      </c>
      <c r="L130" s="59" t="s">
        <v>36</v>
      </c>
    </row>
    <row r="131" spans="2:12" s="13" customFormat="1" ht="73.5" customHeight="1">
      <c r="B131" s="58">
        <v>80111600</v>
      </c>
      <c r="C131" s="63" t="s">
        <v>142</v>
      </c>
      <c r="D131" s="70" t="s">
        <v>46</v>
      </c>
      <c r="E131" s="58" t="s">
        <v>179</v>
      </c>
      <c r="F131" s="58" t="s">
        <v>38</v>
      </c>
      <c r="G131" s="58" t="s">
        <v>37</v>
      </c>
      <c r="H131" s="68">
        <v>17600000</v>
      </c>
      <c r="I131" s="77">
        <f t="shared" si="2"/>
        <v>17600000</v>
      </c>
      <c r="J131" s="59" t="s">
        <v>35</v>
      </c>
      <c r="K131" s="59" t="s">
        <v>35</v>
      </c>
      <c r="L131" s="59" t="s">
        <v>36</v>
      </c>
    </row>
    <row r="132" spans="2:12" s="13" customFormat="1" ht="79.5" customHeight="1">
      <c r="B132" s="58">
        <v>80111600</v>
      </c>
      <c r="C132" s="63" t="s">
        <v>143</v>
      </c>
      <c r="D132" s="70" t="s">
        <v>46</v>
      </c>
      <c r="E132" s="58" t="s">
        <v>179</v>
      </c>
      <c r="F132" s="58" t="s">
        <v>38</v>
      </c>
      <c r="G132" s="58" t="s">
        <v>37</v>
      </c>
      <c r="H132" s="68">
        <v>41600000</v>
      </c>
      <c r="I132" s="77">
        <f t="shared" si="2"/>
        <v>41600000</v>
      </c>
      <c r="J132" s="59" t="s">
        <v>35</v>
      </c>
      <c r="K132" s="59" t="s">
        <v>35</v>
      </c>
      <c r="L132" s="59" t="s">
        <v>36</v>
      </c>
    </row>
    <row r="133" spans="2:12" s="13" customFormat="1" ht="76.5" customHeight="1">
      <c r="B133" s="58">
        <v>80111600</v>
      </c>
      <c r="C133" s="63" t="s">
        <v>144</v>
      </c>
      <c r="D133" s="70" t="s">
        <v>46</v>
      </c>
      <c r="E133" s="58" t="s">
        <v>179</v>
      </c>
      <c r="F133" s="58" t="s">
        <v>38</v>
      </c>
      <c r="G133" s="58" t="s">
        <v>37</v>
      </c>
      <c r="H133" s="68">
        <v>14400000</v>
      </c>
      <c r="I133" s="77">
        <f t="shared" si="2"/>
        <v>14400000</v>
      </c>
      <c r="J133" s="59" t="s">
        <v>35</v>
      </c>
      <c r="K133" s="59" t="s">
        <v>35</v>
      </c>
      <c r="L133" s="59" t="s">
        <v>36</v>
      </c>
    </row>
    <row r="134" spans="2:12" s="13" customFormat="1" ht="70.5" customHeight="1">
      <c r="B134" s="58">
        <v>80111600</v>
      </c>
      <c r="C134" s="58" t="s">
        <v>150</v>
      </c>
      <c r="D134" s="70" t="s">
        <v>46</v>
      </c>
      <c r="E134" s="58" t="s">
        <v>179</v>
      </c>
      <c r="F134" s="58" t="s">
        <v>38</v>
      </c>
      <c r="G134" s="58" t="s">
        <v>37</v>
      </c>
      <c r="H134" s="68">
        <v>32000000</v>
      </c>
      <c r="I134" s="77">
        <f aca="true" t="shared" si="3" ref="I134:I153">+H134</f>
        <v>32000000</v>
      </c>
      <c r="J134" s="59" t="s">
        <v>35</v>
      </c>
      <c r="K134" s="59" t="s">
        <v>35</v>
      </c>
      <c r="L134" s="59" t="s">
        <v>36</v>
      </c>
    </row>
    <row r="135" spans="2:12" s="13" customFormat="1" ht="69.75" customHeight="1">
      <c r="B135" s="58">
        <v>80111600</v>
      </c>
      <c r="C135" s="58" t="s">
        <v>150</v>
      </c>
      <c r="D135" s="70" t="s">
        <v>46</v>
      </c>
      <c r="E135" s="58" t="s">
        <v>179</v>
      </c>
      <c r="F135" s="58" t="s">
        <v>38</v>
      </c>
      <c r="G135" s="58" t="s">
        <v>37</v>
      </c>
      <c r="H135" s="68">
        <v>32000000</v>
      </c>
      <c r="I135" s="77">
        <f t="shared" si="3"/>
        <v>32000000</v>
      </c>
      <c r="J135" s="59" t="s">
        <v>35</v>
      </c>
      <c r="K135" s="59" t="s">
        <v>35</v>
      </c>
      <c r="L135" s="59" t="s">
        <v>36</v>
      </c>
    </row>
    <row r="136" spans="2:12" s="13" customFormat="1" ht="66" customHeight="1">
      <c r="B136" s="58">
        <v>80111600</v>
      </c>
      <c r="C136" s="58" t="s">
        <v>150</v>
      </c>
      <c r="D136" s="70" t="s">
        <v>46</v>
      </c>
      <c r="E136" s="58" t="s">
        <v>179</v>
      </c>
      <c r="F136" s="58" t="s">
        <v>38</v>
      </c>
      <c r="G136" s="58" t="s">
        <v>37</v>
      </c>
      <c r="H136" s="68">
        <v>32000000</v>
      </c>
      <c r="I136" s="77">
        <f t="shared" si="3"/>
        <v>32000000</v>
      </c>
      <c r="J136" s="59" t="s">
        <v>35</v>
      </c>
      <c r="K136" s="59" t="s">
        <v>35</v>
      </c>
      <c r="L136" s="59" t="s">
        <v>36</v>
      </c>
    </row>
    <row r="137" spans="2:12" s="13" customFormat="1" ht="95.25" customHeight="1">
      <c r="B137" s="63">
        <v>80111600</v>
      </c>
      <c r="C137" s="63" t="s">
        <v>186</v>
      </c>
      <c r="D137" s="70" t="s">
        <v>46</v>
      </c>
      <c r="E137" s="63" t="s">
        <v>179</v>
      </c>
      <c r="F137" s="63" t="s">
        <v>38</v>
      </c>
      <c r="G137" s="63" t="s">
        <v>37</v>
      </c>
      <c r="H137" s="57">
        <v>32000000</v>
      </c>
      <c r="I137" s="79">
        <f t="shared" si="3"/>
        <v>32000000</v>
      </c>
      <c r="J137" s="59" t="s">
        <v>35</v>
      </c>
      <c r="K137" s="59" t="s">
        <v>35</v>
      </c>
      <c r="L137" s="59" t="s">
        <v>36</v>
      </c>
    </row>
    <row r="138" spans="2:12" s="13" customFormat="1" ht="78.75" customHeight="1">
      <c r="B138" s="63">
        <v>80111600</v>
      </c>
      <c r="C138" s="63" t="s">
        <v>793</v>
      </c>
      <c r="D138" s="70" t="s">
        <v>46</v>
      </c>
      <c r="E138" s="63" t="s">
        <v>179</v>
      </c>
      <c r="F138" s="63" t="s">
        <v>38</v>
      </c>
      <c r="G138" s="63" t="s">
        <v>37</v>
      </c>
      <c r="H138" s="57">
        <v>25600000</v>
      </c>
      <c r="I138" s="79">
        <f t="shared" si="3"/>
        <v>25600000</v>
      </c>
      <c r="J138" s="59" t="s">
        <v>35</v>
      </c>
      <c r="K138" s="59" t="s">
        <v>35</v>
      </c>
      <c r="L138" s="59" t="s">
        <v>36</v>
      </c>
    </row>
    <row r="139" spans="2:12" s="13" customFormat="1" ht="77.25" customHeight="1">
      <c r="B139" s="63">
        <v>80111600</v>
      </c>
      <c r="C139" s="63" t="s">
        <v>151</v>
      </c>
      <c r="D139" s="70" t="s">
        <v>46</v>
      </c>
      <c r="E139" s="63" t="s">
        <v>179</v>
      </c>
      <c r="F139" s="63" t="s">
        <v>38</v>
      </c>
      <c r="G139" s="63" t="s">
        <v>37</v>
      </c>
      <c r="H139" s="57">
        <v>25600000</v>
      </c>
      <c r="I139" s="79">
        <f t="shared" si="3"/>
        <v>25600000</v>
      </c>
      <c r="J139" s="59" t="s">
        <v>35</v>
      </c>
      <c r="K139" s="59" t="s">
        <v>35</v>
      </c>
      <c r="L139" s="59" t="s">
        <v>36</v>
      </c>
    </row>
    <row r="140" spans="2:12" s="13" customFormat="1" ht="124.5" customHeight="1">
      <c r="B140" s="63">
        <v>80111600</v>
      </c>
      <c r="C140" s="63" t="s">
        <v>152</v>
      </c>
      <c r="D140" s="70" t="s">
        <v>46</v>
      </c>
      <c r="E140" s="63" t="s">
        <v>179</v>
      </c>
      <c r="F140" s="63" t="s">
        <v>38</v>
      </c>
      <c r="G140" s="63" t="s">
        <v>37</v>
      </c>
      <c r="H140" s="85">
        <v>33440000</v>
      </c>
      <c r="I140" s="79">
        <f t="shared" si="3"/>
        <v>33440000</v>
      </c>
      <c r="J140" s="59" t="s">
        <v>35</v>
      </c>
      <c r="K140" s="59" t="s">
        <v>35</v>
      </c>
      <c r="L140" s="59" t="s">
        <v>36</v>
      </c>
    </row>
    <row r="141" spans="2:12" s="13" customFormat="1" ht="191.25">
      <c r="B141" s="63">
        <v>80111600</v>
      </c>
      <c r="C141" s="63" t="s">
        <v>187</v>
      </c>
      <c r="D141" s="70" t="s">
        <v>46</v>
      </c>
      <c r="E141" s="63" t="s">
        <v>40</v>
      </c>
      <c r="F141" s="63" t="s">
        <v>38</v>
      </c>
      <c r="G141" s="63" t="s">
        <v>37</v>
      </c>
      <c r="H141" s="57">
        <f>9010000*12</f>
        <v>108120000</v>
      </c>
      <c r="I141" s="79">
        <f t="shared" si="3"/>
        <v>108120000</v>
      </c>
      <c r="J141" s="59" t="s">
        <v>35</v>
      </c>
      <c r="K141" s="59" t="s">
        <v>35</v>
      </c>
      <c r="L141" s="59" t="s">
        <v>36</v>
      </c>
    </row>
    <row r="142" spans="2:12" s="13" customFormat="1" ht="70.5" customHeight="1">
      <c r="B142" s="63">
        <v>80111600</v>
      </c>
      <c r="C142" s="63" t="s">
        <v>153</v>
      </c>
      <c r="D142" s="80" t="s">
        <v>46</v>
      </c>
      <c r="E142" s="63" t="s">
        <v>179</v>
      </c>
      <c r="F142" s="58" t="s">
        <v>38</v>
      </c>
      <c r="G142" s="63" t="s">
        <v>37</v>
      </c>
      <c r="H142" s="57">
        <v>41520000</v>
      </c>
      <c r="I142" s="57">
        <f t="shared" si="3"/>
        <v>41520000</v>
      </c>
      <c r="J142" s="59" t="s">
        <v>35</v>
      </c>
      <c r="K142" s="59" t="s">
        <v>35</v>
      </c>
      <c r="L142" s="59" t="s">
        <v>36</v>
      </c>
    </row>
    <row r="143" spans="2:12" s="13" customFormat="1" ht="75" customHeight="1">
      <c r="B143" s="63">
        <v>80111600</v>
      </c>
      <c r="C143" s="63" t="s">
        <v>154</v>
      </c>
      <c r="D143" s="80" t="s">
        <v>46</v>
      </c>
      <c r="E143" s="63" t="s">
        <v>179</v>
      </c>
      <c r="F143" s="58" t="s">
        <v>38</v>
      </c>
      <c r="G143" s="63" t="s">
        <v>37</v>
      </c>
      <c r="H143" s="57">
        <v>28000000</v>
      </c>
      <c r="I143" s="57">
        <f t="shared" si="3"/>
        <v>28000000</v>
      </c>
      <c r="J143" s="59" t="s">
        <v>35</v>
      </c>
      <c r="K143" s="59" t="s">
        <v>35</v>
      </c>
      <c r="L143" s="59" t="s">
        <v>36</v>
      </c>
    </row>
    <row r="144" spans="2:12" s="13" customFormat="1" ht="68.25" customHeight="1">
      <c r="B144" s="63">
        <v>80111600</v>
      </c>
      <c r="C144" s="63" t="s">
        <v>154</v>
      </c>
      <c r="D144" s="80" t="s">
        <v>46</v>
      </c>
      <c r="E144" s="63" t="s">
        <v>179</v>
      </c>
      <c r="F144" s="58" t="s">
        <v>38</v>
      </c>
      <c r="G144" s="63" t="s">
        <v>37</v>
      </c>
      <c r="H144" s="57">
        <v>25440000</v>
      </c>
      <c r="I144" s="57">
        <f t="shared" si="3"/>
        <v>25440000</v>
      </c>
      <c r="J144" s="59" t="s">
        <v>35</v>
      </c>
      <c r="K144" s="59" t="s">
        <v>35</v>
      </c>
      <c r="L144" s="59" t="s">
        <v>36</v>
      </c>
    </row>
    <row r="145" spans="2:12" s="13" customFormat="1" ht="81.75" customHeight="1">
      <c r="B145" s="63">
        <v>80111600</v>
      </c>
      <c r="C145" s="58" t="s">
        <v>812</v>
      </c>
      <c r="D145" s="80" t="s">
        <v>46</v>
      </c>
      <c r="E145" s="63" t="s">
        <v>179</v>
      </c>
      <c r="F145" s="58" t="s">
        <v>38</v>
      </c>
      <c r="G145" s="63" t="s">
        <v>37</v>
      </c>
      <c r="H145" s="57">
        <v>24000000</v>
      </c>
      <c r="I145" s="57">
        <f>+H145</f>
        <v>24000000</v>
      </c>
      <c r="J145" s="59" t="s">
        <v>35</v>
      </c>
      <c r="K145" s="59" t="s">
        <v>35</v>
      </c>
      <c r="L145" s="59" t="s">
        <v>36</v>
      </c>
    </row>
    <row r="146" spans="2:12" s="13" customFormat="1" ht="89.25" customHeight="1">
      <c r="B146" s="63">
        <v>77101501</v>
      </c>
      <c r="C146" s="63" t="s">
        <v>155</v>
      </c>
      <c r="D146" s="80" t="s">
        <v>156</v>
      </c>
      <c r="E146" s="63" t="s">
        <v>41</v>
      </c>
      <c r="F146" s="58" t="s">
        <v>38</v>
      </c>
      <c r="G146" s="63" t="s">
        <v>37</v>
      </c>
      <c r="H146" s="85">
        <v>60000000</v>
      </c>
      <c r="I146" s="57">
        <f t="shared" si="3"/>
        <v>60000000</v>
      </c>
      <c r="J146" s="59" t="s">
        <v>35</v>
      </c>
      <c r="K146" s="59" t="s">
        <v>35</v>
      </c>
      <c r="L146" s="59" t="s">
        <v>36</v>
      </c>
    </row>
    <row r="147" spans="2:12" s="13" customFormat="1" ht="63" customHeight="1">
      <c r="B147" s="63">
        <v>84111802</v>
      </c>
      <c r="C147" s="63" t="s">
        <v>749</v>
      </c>
      <c r="D147" s="80" t="s">
        <v>46</v>
      </c>
      <c r="E147" s="63" t="s">
        <v>41</v>
      </c>
      <c r="F147" s="58" t="s">
        <v>38</v>
      </c>
      <c r="G147" s="63" t="s">
        <v>37</v>
      </c>
      <c r="H147" s="57">
        <f>9010000*12</f>
        <v>108120000</v>
      </c>
      <c r="I147" s="57">
        <f t="shared" si="3"/>
        <v>108120000</v>
      </c>
      <c r="J147" s="59" t="s">
        <v>35</v>
      </c>
      <c r="K147" s="59" t="s">
        <v>35</v>
      </c>
      <c r="L147" s="59" t="s">
        <v>36</v>
      </c>
    </row>
    <row r="148" spans="2:12" s="13" customFormat="1" ht="69.75" customHeight="1">
      <c r="B148" s="63">
        <v>80111600</v>
      </c>
      <c r="C148" s="63" t="s">
        <v>157</v>
      </c>
      <c r="D148" s="80" t="s">
        <v>46</v>
      </c>
      <c r="E148" s="63" t="s">
        <v>179</v>
      </c>
      <c r="F148" s="58" t="s">
        <v>38</v>
      </c>
      <c r="G148" s="63" t="s">
        <v>37</v>
      </c>
      <c r="H148" s="57">
        <v>32000000</v>
      </c>
      <c r="I148" s="57">
        <f t="shared" si="3"/>
        <v>32000000</v>
      </c>
      <c r="J148" s="59" t="s">
        <v>35</v>
      </c>
      <c r="K148" s="59" t="s">
        <v>35</v>
      </c>
      <c r="L148" s="59" t="s">
        <v>36</v>
      </c>
    </row>
    <row r="149" spans="2:12" s="13" customFormat="1" ht="78" customHeight="1">
      <c r="B149" s="63">
        <v>80111600</v>
      </c>
      <c r="C149" s="63" t="s">
        <v>157</v>
      </c>
      <c r="D149" s="80" t="s">
        <v>46</v>
      </c>
      <c r="E149" s="63" t="s">
        <v>179</v>
      </c>
      <c r="F149" s="58" t="s">
        <v>38</v>
      </c>
      <c r="G149" s="63" t="s">
        <v>37</v>
      </c>
      <c r="H149" s="57">
        <v>32000000</v>
      </c>
      <c r="I149" s="57">
        <f t="shared" si="3"/>
        <v>32000000</v>
      </c>
      <c r="J149" s="59" t="s">
        <v>35</v>
      </c>
      <c r="K149" s="59" t="s">
        <v>35</v>
      </c>
      <c r="L149" s="59" t="s">
        <v>36</v>
      </c>
    </row>
    <row r="150" spans="2:12" s="13" customFormat="1" ht="70.5" customHeight="1">
      <c r="B150" s="63">
        <v>80111600</v>
      </c>
      <c r="C150" s="63" t="s">
        <v>157</v>
      </c>
      <c r="D150" s="80" t="s">
        <v>46</v>
      </c>
      <c r="E150" s="63" t="s">
        <v>179</v>
      </c>
      <c r="F150" s="58" t="s">
        <v>38</v>
      </c>
      <c r="G150" s="63" t="s">
        <v>37</v>
      </c>
      <c r="H150" s="57">
        <v>32000000</v>
      </c>
      <c r="I150" s="57">
        <f t="shared" si="3"/>
        <v>32000000</v>
      </c>
      <c r="J150" s="59" t="s">
        <v>35</v>
      </c>
      <c r="K150" s="59" t="s">
        <v>35</v>
      </c>
      <c r="L150" s="59" t="s">
        <v>36</v>
      </c>
    </row>
    <row r="151" spans="2:12" s="13" customFormat="1" ht="75.75" customHeight="1">
      <c r="B151" s="63">
        <v>80111600</v>
      </c>
      <c r="C151" s="63" t="s">
        <v>157</v>
      </c>
      <c r="D151" s="80" t="s">
        <v>46</v>
      </c>
      <c r="E151" s="63" t="s">
        <v>179</v>
      </c>
      <c r="F151" s="58" t="s">
        <v>38</v>
      </c>
      <c r="G151" s="63" t="s">
        <v>37</v>
      </c>
      <c r="H151" s="57">
        <v>32000000</v>
      </c>
      <c r="I151" s="57">
        <f t="shared" si="3"/>
        <v>32000000</v>
      </c>
      <c r="J151" s="59" t="s">
        <v>35</v>
      </c>
      <c r="K151" s="59" t="s">
        <v>35</v>
      </c>
      <c r="L151" s="59" t="s">
        <v>36</v>
      </c>
    </row>
    <row r="152" spans="2:12" s="13" customFormat="1" ht="75.75" customHeight="1">
      <c r="B152" s="63">
        <v>80111600</v>
      </c>
      <c r="C152" s="63" t="s">
        <v>157</v>
      </c>
      <c r="D152" s="80" t="s">
        <v>46</v>
      </c>
      <c r="E152" s="63" t="s">
        <v>179</v>
      </c>
      <c r="F152" s="58" t="s">
        <v>38</v>
      </c>
      <c r="G152" s="63" t="s">
        <v>37</v>
      </c>
      <c r="H152" s="57">
        <v>32000000</v>
      </c>
      <c r="I152" s="57">
        <f>+H152</f>
        <v>32000000</v>
      </c>
      <c r="J152" s="59" t="s">
        <v>35</v>
      </c>
      <c r="K152" s="59" t="s">
        <v>35</v>
      </c>
      <c r="L152" s="59" t="s">
        <v>36</v>
      </c>
    </row>
    <row r="153" spans="2:12" s="13" customFormat="1" ht="79.5" customHeight="1">
      <c r="B153" s="63">
        <v>80111600</v>
      </c>
      <c r="C153" s="63" t="s">
        <v>157</v>
      </c>
      <c r="D153" s="80" t="s">
        <v>46</v>
      </c>
      <c r="E153" s="63" t="s">
        <v>179</v>
      </c>
      <c r="F153" s="58" t="s">
        <v>38</v>
      </c>
      <c r="G153" s="63" t="s">
        <v>37</v>
      </c>
      <c r="H153" s="57">
        <v>40000000</v>
      </c>
      <c r="I153" s="57">
        <f t="shared" si="3"/>
        <v>40000000</v>
      </c>
      <c r="J153" s="59" t="s">
        <v>35</v>
      </c>
      <c r="K153" s="59" t="s">
        <v>35</v>
      </c>
      <c r="L153" s="59" t="s">
        <v>36</v>
      </c>
    </row>
    <row r="154" spans="2:12" s="13" customFormat="1" ht="84.75" customHeight="1">
      <c r="B154" s="63">
        <v>80111600</v>
      </c>
      <c r="C154" s="63" t="s">
        <v>732</v>
      </c>
      <c r="D154" s="80" t="s">
        <v>46</v>
      </c>
      <c r="E154" s="63" t="s">
        <v>179</v>
      </c>
      <c r="F154" s="58" t="s">
        <v>38</v>
      </c>
      <c r="G154" s="63" t="s">
        <v>37</v>
      </c>
      <c r="H154" s="57">
        <v>15000000</v>
      </c>
      <c r="I154" s="57">
        <f>H154</f>
        <v>15000000</v>
      </c>
      <c r="J154" s="59" t="s">
        <v>35</v>
      </c>
      <c r="K154" s="59" t="s">
        <v>35</v>
      </c>
      <c r="L154" s="59" t="s">
        <v>36</v>
      </c>
    </row>
    <row r="155" spans="2:12" s="13" customFormat="1" ht="99" customHeight="1">
      <c r="B155" s="58">
        <v>81101500</v>
      </c>
      <c r="C155" s="74" t="s">
        <v>158</v>
      </c>
      <c r="D155" s="58" t="s">
        <v>46</v>
      </c>
      <c r="E155" s="58" t="s">
        <v>41</v>
      </c>
      <c r="F155" s="58" t="s">
        <v>38</v>
      </c>
      <c r="G155" s="58" t="s">
        <v>592</v>
      </c>
      <c r="H155" s="68">
        <v>181691790</v>
      </c>
      <c r="I155" s="57">
        <f>+H155</f>
        <v>181691790</v>
      </c>
      <c r="J155" s="59" t="s">
        <v>35</v>
      </c>
      <c r="K155" s="59" t="s">
        <v>35</v>
      </c>
      <c r="L155" s="59" t="s">
        <v>36</v>
      </c>
    </row>
    <row r="156" spans="2:12" s="13" customFormat="1" ht="88.5" customHeight="1">
      <c r="B156" s="58">
        <v>80120000</v>
      </c>
      <c r="C156" s="74" t="s">
        <v>159</v>
      </c>
      <c r="D156" s="58" t="s">
        <v>46</v>
      </c>
      <c r="E156" s="58" t="s">
        <v>179</v>
      </c>
      <c r="F156" s="58" t="s">
        <v>38</v>
      </c>
      <c r="G156" s="58" t="s">
        <v>37</v>
      </c>
      <c r="H156" s="68">
        <v>43200000</v>
      </c>
      <c r="I156" s="57">
        <f aca="true" t="shared" si="4" ref="I156:I173">+H156</f>
        <v>43200000</v>
      </c>
      <c r="J156" s="59" t="s">
        <v>35</v>
      </c>
      <c r="K156" s="59" t="s">
        <v>35</v>
      </c>
      <c r="L156" s="59" t="s">
        <v>36</v>
      </c>
    </row>
    <row r="157" spans="2:12" s="13" customFormat="1" ht="79.5" customHeight="1">
      <c r="B157" s="58">
        <v>80120000</v>
      </c>
      <c r="C157" s="74" t="s">
        <v>160</v>
      </c>
      <c r="D157" s="58" t="s">
        <v>46</v>
      </c>
      <c r="E157" s="58" t="s">
        <v>179</v>
      </c>
      <c r="F157" s="58" t="s">
        <v>38</v>
      </c>
      <c r="G157" s="58" t="s">
        <v>37</v>
      </c>
      <c r="H157" s="68">
        <v>24000000</v>
      </c>
      <c r="I157" s="57">
        <f t="shared" si="4"/>
        <v>24000000</v>
      </c>
      <c r="J157" s="59" t="s">
        <v>35</v>
      </c>
      <c r="K157" s="59" t="s">
        <v>35</v>
      </c>
      <c r="L157" s="59" t="s">
        <v>36</v>
      </c>
    </row>
    <row r="158" spans="2:12" s="13" customFormat="1" ht="69" customHeight="1">
      <c r="B158" s="58">
        <v>81101500</v>
      </c>
      <c r="C158" s="74" t="s">
        <v>161</v>
      </c>
      <c r="D158" s="58" t="s">
        <v>46</v>
      </c>
      <c r="E158" s="58" t="s">
        <v>179</v>
      </c>
      <c r="F158" s="58" t="s">
        <v>38</v>
      </c>
      <c r="G158" s="58" t="s">
        <v>37</v>
      </c>
      <c r="H158" s="68">
        <v>24000000</v>
      </c>
      <c r="I158" s="57">
        <f t="shared" si="4"/>
        <v>24000000</v>
      </c>
      <c r="J158" s="59" t="s">
        <v>35</v>
      </c>
      <c r="K158" s="59" t="s">
        <v>35</v>
      </c>
      <c r="L158" s="59" t="s">
        <v>36</v>
      </c>
    </row>
    <row r="159" spans="2:12" s="13" customFormat="1" ht="73.5" customHeight="1">
      <c r="B159" s="58">
        <v>80120000</v>
      </c>
      <c r="C159" s="74" t="s">
        <v>162</v>
      </c>
      <c r="D159" s="58" t="s">
        <v>46</v>
      </c>
      <c r="E159" s="58" t="s">
        <v>179</v>
      </c>
      <c r="F159" s="58" t="s">
        <v>38</v>
      </c>
      <c r="G159" s="58" t="s">
        <v>37</v>
      </c>
      <c r="H159" s="68">
        <v>40000000</v>
      </c>
      <c r="I159" s="57">
        <f t="shared" si="4"/>
        <v>40000000</v>
      </c>
      <c r="J159" s="59" t="s">
        <v>35</v>
      </c>
      <c r="K159" s="59" t="s">
        <v>35</v>
      </c>
      <c r="L159" s="59" t="s">
        <v>36</v>
      </c>
    </row>
    <row r="160" spans="2:12" s="13" customFormat="1" ht="73.5" customHeight="1">
      <c r="B160" s="58">
        <v>80120000</v>
      </c>
      <c r="C160" s="74" t="s">
        <v>162</v>
      </c>
      <c r="D160" s="58" t="s">
        <v>46</v>
      </c>
      <c r="E160" s="58" t="s">
        <v>179</v>
      </c>
      <c r="F160" s="58" t="s">
        <v>38</v>
      </c>
      <c r="G160" s="58" t="s">
        <v>37</v>
      </c>
      <c r="H160" s="68">
        <v>34560000</v>
      </c>
      <c r="I160" s="57">
        <f t="shared" si="4"/>
        <v>34560000</v>
      </c>
      <c r="J160" s="59" t="s">
        <v>35</v>
      </c>
      <c r="K160" s="59" t="s">
        <v>35</v>
      </c>
      <c r="L160" s="59" t="s">
        <v>36</v>
      </c>
    </row>
    <row r="161" spans="2:12" s="13" customFormat="1" ht="70.5" customHeight="1">
      <c r="B161" s="58">
        <v>80120000</v>
      </c>
      <c r="C161" s="74" t="s">
        <v>163</v>
      </c>
      <c r="D161" s="58" t="s">
        <v>46</v>
      </c>
      <c r="E161" s="58" t="s">
        <v>179</v>
      </c>
      <c r="F161" s="58" t="s">
        <v>38</v>
      </c>
      <c r="G161" s="58" t="s">
        <v>37</v>
      </c>
      <c r="H161" s="68">
        <v>40000000</v>
      </c>
      <c r="I161" s="57">
        <f t="shared" si="4"/>
        <v>40000000</v>
      </c>
      <c r="J161" s="59" t="s">
        <v>35</v>
      </c>
      <c r="K161" s="59" t="s">
        <v>35</v>
      </c>
      <c r="L161" s="59" t="s">
        <v>36</v>
      </c>
    </row>
    <row r="162" spans="2:12" s="13" customFormat="1" ht="63" customHeight="1">
      <c r="B162" s="58">
        <v>81000000</v>
      </c>
      <c r="C162" s="74" t="s">
        <v>164</v>
      </c>
      <c r="D162" s="58" t="s">
        <v>177</v>
      </c>
      <c r="E162" s="58" t="s">
        <v>148</v>
      </c>
      <c r="F162" s="58" t="s">
        <v>183</v>
      </c>
      <c r="G162" s="58" t="s">
        <v>592</v>
      </c>
      <c r="H162" s="68">
        <v>820000000</v>
      </c>
      <c r="I162" s="57">
        <f t="shared" si="4"/>
        <v>820000000</v>
      </c>
      <c r="J162" s="59" t="s">
        <v>35</v>
      </c>
      <c r="K162" s="59" t="s">
        <v>35</v>
      </c>
      <c r="L162" s="59" t="s">
        <v>36</v>
      </c>
    </row>
    <row r="163" spans="2:12" s="13" customFormat="1" ht="63.75" customHeight="1">
      <c r="B163" s="58">
        <v>81000000</v>
      </c>
      <c r="C163" s="74" t="s">
        <v>165</v>
      </c>
      <c r="D163" s="58" t="s">
        <v>177</v>
      </c>
      <c r="E163" s="58" t="s">
        <v>148</v>
      </c>
      <c r="F163" s="58" t="s">
        <v>183</v>
      </c>
      <c r="G163" s="58" t="s">
        <v>592</v>
      </c>
      <c r="H163" s="68">
        <v>3359288685</v>
      </c>
      <c r="I163" s="57">
        <f t="shared" si="4"/>
        <v>3359288685</v>
      </c>
      <c r="J163" s="59" t="s">
        <v>35</v>
      </c>
      <c r="K163" s="59" t="s">
        <v>35</v>
      </c>
      <c r="L163" s="59" t="s">
        <v>36</v>
      </c>
    </row>
    <row r="164" spans="2:12" s="13" customFormat="1" ht="60" customHeight="1">
      <c r="B164" s="58">
        <v>81000000</v>
      </c>
      <c r="C164" s="74" t="s">
        <v>166</v>
      </c>
      <c r="D164" s="58" t="s">
        <v>177</v>
      </c>
      <c r="E164" s="58" t="s">
        <v>40</v>
      </c>
      <c r="F164" s="58" t="s">
        <v>183</v>
      </c>
      <c r="G164" s="58" t="s">
        <v>592</v>
      </c>
      <c r="H164" s="68">
        <v>65600000</v>
      </c>
      <c r="I164" s="57">
        <f t="shared" si="4"/>
        <v>65600000</v>
      </c>
      <c r="J164" s="59" t="s">
        <v>35</v>
      </c>
      <c r="K164" s="59" t="s">
        <v>35</v>
      </c>
      <c r="L164" s="59" t="s">
        <v>36</v>
      </c>
    </row>
    <row r="165" spans="2:12" s="13" customFormat="1" ht="57.75" customHeight="1">
      <c r="B165" s="58">
        <v>81000000</v>
      </c>
      <c r="C165" s="74" t="s">
        <v>167</v>
      </c>
      <c r="D165" s="58" t="s">
        <v>178</v>
      </c>
      <c r="E165" s="58" t="s">
        <v>40</v>
      </c>
      <c r="F165" s="58" t="s">
        <v>183</v>
      </c>
      <c r="G165" s="58" t="s">
        <v>592</v>
      </c>
      <c r="H165" s="68">
        <v>268743094.8</v>
      </c>
      <c r="I165" s="57">
        <f t="shared" si="4"/>
        <v>268743094.8</v>
      </c>
      <c r="J165" s="59" t="s">
        <v>35</v>
      </c>
      <c r="K165" s="59" t="s">
        <v>35</v>
      </c>
      <c r="L165" s="59" t="s">
        <v>36</v>
      </c>
    </row>
    <row r="166" spans="2:12" s="13" customFormat="1" ht="66.75" customHeight="1">
      <c r="B166" s="58">
        <v>81000000</v>
      </c>
      <c r="C166" s="74" t="s">
        <v>168</v>
      </c>
      <c r="D166" s="58" t="s">
        <v>178</v>
      </c>
      <c r="E166" s="58" t="s">
        <v>179</v>
      </c>
      <c r="F166" s="58" t="s">
        <v>183</v>
      </c>
      <c r="G166" s="58" t="s">
        <v>592</v>
      </c>
      <c r="H166" s="68">
        <v>680644828</v>
      </c>
      <c r="I166" s="57">
        <f t="shared" si="4"/>
        <v>680644828</v>
      </c>
      <c r="J166" s="59" t="s">
        <v>35</v>
      </c>
      <c r="K166" s="59" t="s">
        <v>35</v>
      </c>
      <c r="L166" s="59" t="s">
        <v>36</v>
      </c>
    </row>
    <row r="167" spans="2:12" s="13" customFormat="1" ht="64.5" customHeight="1">
      <c r="B167" s="58">
        <v>81000000</v>
      </c>
      <c r="C167" s="74" t="s">
        <v>169</v>
      </c>
      <c r="D167" s="58" t="s">
        <v>180</v>
      </c>
      <c r="E167" s="58" t="s">
        <v>181</v>
      </c>
      <c r="F167" s="58" t="s">
        <v>183</v>
      </c>
      <c r="G167" s="58" t="s">
        <v>592</v>
      </c>
      <c r="H167" s="68">
        <v>81677379</v>
      </c>
      <c r="I167" s="57">
        <f t="shared" si="4"/>
        <v>81677379</v>
      </c>
      <c r="J167" s="59" t="s">
        <v>35</v>
      </c>
      <c r="K167" s="59" t="s">
        <v>35</v>
      </c>
      <c r="L167" s="59" t="s">
        <v>36</v>
      </c>
    </row>
    <row r="168" spans="2:12" s="13" customFormat="1" ht="72.75" customHeight="1">
      <c r="B168" s="58">
        <v>81000000</v>
      </c>
      <c r="C168" s="74" t="s">
        <v>170</v>
      </c>
      <c r="D168" s="58" t="s">
        <v>177</v>
      </c>
      <c r="E168" s="58" t="s">
        <v>48</v>
      </c>
      <c r="F168" s="58" t="s">
        <v>183</v>
      </c>
      <c r="G168" s="58" t="s">
        <v>592</v>
      </c>
      <c r="H168" s="68">
        <v>300000000</v>
      </c>
      <c r="I168" s="57">
        <f t="shared" si="4"/>
        <v>300000000</v>
      </c>
      <c r="J168" s="59" t="s">
        <v>35</v>
      </c>
      <c r="K168" s="59" t="s">
        <v>35</v>
      </c>
      <c r="L168" s="59" t="s">
        <v>36</v>
      </c>
    </row>
    <row r="169" spans="2:12" s="13" customFormat="1" ht="74.25" customHeight="1">
      <c r="B169" s="58">
        <v>81000000</v>
      </c>
      <c r="C169" s="74" t="s">
        <v>171</v>
      </c>
      <c r="D169" s="58" t="s">
        <v>177</v>
      </c>
      <c r="E169" s="58" t="s">
        <v>179</v>
      </c>
      <c r="F169" s="58" t="s">
        <v>183</v>
      </c>
      <c r="G169" s="58" t="s">
        <v>592</v>
      </c>
      <c r="H169" s="68">
        <f>30*300000000</f>
        <v>9000000000</v>
      </c>
      <c r="I169" s="57">
        <f t="shared" si="4"/>
        <v>9000000000</v>
      </c>
      <c r="J169" s="59" t="s">
        <v>35</v>
      </c>
      <c r="K169" s="59" t="s">
        <v>35</v>
      </c>
      <c r="L169" s="59" t="s">
        <v>36</v>
      </c>
    </row>
    <row r="170" spans="2:12" s="13" customFormat="1" ht="61.5" customHeight="1">
      <c r="B170" s="58">
        <v>81000000</v>
      </c>
      <c r="C170" s="74" t="s">
        <v>172</v>
      </c>
      <c r="D170" s="58" t="s">
        <v>46</v>
      </c>
      <c r="E170" s="58" t="s">
        <v>148</v>
      </c>
      <c r="F170" s="58" t="s">
        <v>183</v>
      </c>
      <c r="G170" s="58" t="s">
        <v>592</v>
      </c>
      <c r="H170" s="68">
        <v>2500000000</v>
      </c>
      <c r="I170" s="57">
        <f t="shared" si="4"/>
        <v>2500000000</v>
      </c>
      <c r="J170" s="59" t="s">
        <v>35</v>
      </c>
      <c r="K170" s="59" t="s">
        <v>35</v>
      </c>
      <c r="L170" s="59" t="s">
        <v>36</v>
      </c>
    </row>
    <row r="171" spans="2:12" s="13" customFormat="1" ht="63.75" customHeight="1">
      <c r="B171" s="58">
        <v>81000000</v>
      </c>
      <c r="C171" s="74" t="s">
        <v>173</v>
      </c>
      <c r="D171" s="58" t="s">
        <v>46</v>
      </c>
      <c r="E171" s="58" t="s">
        <v>148</v>
      </c>
      <c r="F171" s="58" t="s">
        <v>183</v>
      </c>
      <c r="G171" s="58" t="s">
        <v>592</v>
      </c>
      <c r="H171" s="68">
        <v>200000000</v>
      </c>
      <c r="I171" s="57">
        <f t="shared" si="4"/>
        <v>200000000</v>
      </c>
      <c r="J171" s="59" t="s">
        <v>35</v>
      </c>
      <c r="K171" s="59" t="s">
        <v>35</v>
      </c>
      <c r="L171" s="59" t="s">
        <v>36</v>
      </c>
    </row>
    <row r="172" spans="2:12" s="13" customFormat="1" ht="69.75" customHeight="1">
      <c r="B172" s="58">
        <v>81000000</v>
      </c>
      <c r="C172" s="74" t="s">
        <v>174</v>
      </c>
      <c r="D172" s="58" t="s">
        <v>182</v>
      </c>
      <c r="E172" s="58" t="s">
        <v>41</v>
      </c>
      <c r="F172" s="58" t="s">
        <v>38</v>
      </c>
      <c r="G172" s="58" t="s">
        <v>592</v>
      </c>
      <c r="H172" s="68">
        <v>3900000000</v>
      </c>
      <c r="I172" s="57">
        <f t="shared" si="4"/>
        <v>3900000000</v>
      </c>
      <c r="J172" s="59" t="s">
        <v>35</v>
      </c>
      <c r="K172" s="59" t="s">
        <v>35</v>
      </c>
      <c r="L172" s="59" t="s">
        <v>36</v>
      </c>
    </row>
    <row r="173" spans="2:12" s="13" customFormat="1" ht="76.5" customHeight="1">
      <c r="B173" s="58">
        <v>81000000</v>
      </c>
      <c r="C173" s="74" t="s">
        <v>175</v>
      </c>
      <c r="D173" s="58" t="s">
        <v>46</v>
      </c>
      <c r="E173" s="58" t="s">
        <v>181</v>
      </c>
      <c r="F173" s="58" t="s">
        <v>38</v>
      </c>
      <c r="G173" s="58" t="s">
        <v>592</v>
      </c>
      <c r="H173" s="68">
        <v>2000000000</v>
      </c>
      <c r="I173" s="57">
        <f t="shared" si="4"/>
        <v>2000000000</v>
      </c>
      <c r="J173" s="59" t="s">
        <v>35</v>
      </c>
      <c r="K173" s="59" t="s">
        <v>35</v>
      </c>
      <c r="L173" s="59" t="s">
        <v>36</v>
      </c>
    </row>
    <row r="174" spans="2:12" s="13" customFormat="1" ht="76.5" customHeight="1">
      <c r="B174" s="86">
        <v>81101500</v>
      </c>
      <c r="C174" s="87" t="s">
        <v>766</v>
      </c>
      <c r="D174" s="62" t="s">
        <v>46</v>
      </c>
      <c r="E174" s="62" t="s">
        <v>179</v>
      </c>
      <c r="F174" s="62" t="s">
        <v>767</v>
      </c>
      <c r="G174" s="62" t="s">
        <v>37</v>
      </c>
      <c r="H174" s="68">
        <v>28000000</v>
      </c>
      <c r="I174" s="57">
        <f>+H174</f>
        <v>28000000</v>
      </c>
      <c r="J174" s="59" t="s">
        <v>35</v>
      </c>
      <c r="K174" s="59" t="s">
        <v>35</v>
      </c>
      <c r="L174" s="59" t="s">
        <v>36</v>
      </c>
    </row>
    <row r="175" spans="2:12" s="13" customFormat="1" ht="76.5" customHeight="1">
      <c r="B175" s="86">
        <v>81101500</v>
      </c>
      <c r="C175" s="87" t="s">
        <v>766</v>
      </c>
      <c r="D175" s="62" t="s">
        <v>46</v>
      </c>
      <c r="E175" s="62" t="s">
        <v>179</v>
      </c>
      <c r="F175" s="62" t="s">
        <v>767</v>
      </c>
      <c r="G175" s="62" t="s">
        <v>37</v>
      </c>
      <c r="H175" s="68">
        <v>28000000</v>
      </c>
      <c r="I175" s="57">
        <f>+H175</f>
        <v>28000000</v>
      </c>
      <c r="J175" s="59" t="s">
        <v>35</v>
      </c>
      <c r="K175" s="59" t="s">
        <v>35</v>
      </c>
      <c r="L175" s="59" t="s">
        <v>36</v>
      </c>
    </row>
    <row r="176" spans="2:12" s="13" customFormat="1" ht="76.5" customHeight="1">
      <c r="B176" s="86">
        <v>81101500</v>
      </c>
      <c r="C176" s="62" t="s">
        <v>768</v>
      </c>
      <c r="D176" s="62" t="s">
        <v>46</v>
      </c>
      <c r="E176" s="62" t="s">
        <v>179</v>
      </c>
      <c r="F176" s="62" t="s">
        <v>767</v>
      </c>
      <c r="G176" s="62" t="s">
        <v>37</v>
      </c>
      <c r="H176" s="68">
        <v>14400000</v>
      </c>
      <c r="I176" s="57">
        <f>+H176</f>
        <v>14400000</v>
      </c>
      <c r="J176" s="59" t="s">
        <v>35</v>
      </c>
      <c r="K176" s="59" t="s">
        <v>35</v>
      </c>
      <c r="L176" s="59" t="s">
        <v>36</v>
      </c>
    </row>
    <row r="177" spans="2:12" s="13" customFormat="1" ht="95.25" customHeight="1">
      <c r="B177" s="86">
        <v>81101500</v>
      </c>
      <c r="C177" s="87" t="s">
        <v>769</v>
      </c>
      <c r="D177" s="62" t="s">
        <v>46</v>
      </c>
      <c r="E177" s="62" t="s">
        <v>179</v>
      </c>
      <c r="F177" s="62" t="s">
        <v>767</v>
      </c>
      <c r="G177" s="62" t="s">
        <v>37</v>
      </c>
      <c r="H177" s="68">
        <v>28000000</v>
      </c>
      <c r="I177" s="57">
        <f>+H177</f>
        <v>28000000</v>
      </c>
      <c r="J177" s="59" t="s">
        <v>35</v>
      </c>
      <c r="K177" s="59" t="s">
        <v>35</v>
      </c>
      <c r="L177" s="59" t="s">
        <v>36</v>
      </c>
    </row>
    <row r="178" spans="2:12" s="13" customFormat="1" ht="107.25" customHeight="1">
      <c r="B178" s="62">
        <v>81101500</v>
      </c>
      <c r="C178" s="87" t="s">
        <v>158</v>
      </c>
      <c r="D178" s="62" t="s">
        <v>46</v>
      </c>
      <c r="E178" s="62" t="s">
        <v>179</v>
      </c>
      <c r="F178" s="62" t="s">
        <v>767</v>
      </c>
      <c r="G178" s="62" t="s">
        <v>176</v>
      </c>
      <c r="H178" s="68">
        <v>88375224</v>
      </c>
      <c r="I178" s="57">
        <f>+H178</f>
        <v>88375224</v>
      </c>
      <c r="J178" s="59" t="s">
        <v>35</v>
      </c>
      <c r="K178" s="59" t="s">
        <v>35</v>
      </c>
      <c r="L178" s="59" t="s">
        <v>36</v>
      </c>
    </row>
    <row r="179" spans="2:12" s="13" customFormat="1" ht="76.5" customHeight="1">
      <c r="B179" s="62">
        <v>81101500</v>
      </c>
      <c r="C179" s="62" t="s">
        <v>770</v>
      </c>
      <c r="D179" s="62" t="s">
        <v>46</v>
      </c>
      <c r="E179" s="62" t="s">
        <v>179</v>
      </c>
      <c r="F179" s="62" t="s">
        <v>767</v>
      </c>
      <c r="G179" s="62" t="s">
        <v>37</v>
      </c>
      <c r="H179" s="68">
        <v>48000000</v>
      </c>
      <c r="I179" s="57">
        <f>+H179</f>
        <v>48000000</v>
      </c>
      <c r="J179" s="59" t="s">
        <v>35</v>
      </c>
      <c r="K179" s="59" t="s">
        <v>35</v>
      </c>
      <c r="L179" s="59" t="s">
        <v>36</v>
      </c>
    </row>
    <row r="180" spans="2:12" s="13" customFormat="1" ht="88.5" customHeight="1">
      <c r="B180" s="58">
        <v>80101600</v>
      </c>
      <c r="C180" s="58" t="s">
        <v>814</v>
      </c>
      <c r="D180" s="88" t="s">
        <v>46</v>
      </c>
      <c r="E180" s="58" t="s">
        <v>179</v>
      </c>
      <c r="F180" s="58" t="s">
        <v>38</v>
      </c>
      <c r="G180" s="58" t="s">
        <v>37</v>
      </c>
      <c r="H180" s="68">
        <v>32000000</v>
      </c>
      <c r="I180" s="60">
        <f>+H180</f>
        <v>32000000</v>
      </c>
      <c r="J180" s="59" t="s">
        <v>35</v>
      </c>
      <c r="K180" s="59" t="s">
        <v>35</v>
      </c>
      <c r="L180" s="59" t="s">
        <v>36</v>
      </c>
    </row>
    <row r="181" spans="2:12" s="13" customFormat="1" ht="73.5" customHeight="1">
      <c r="B181" s="58">
        <v>80101600</v>
      </c>
      <c r="C181" s="58" t="s">
        <v>608</v>
      </c>
      <c r="D181" s="88" t="s">
        <v>46</v>
      </c>
      <c r="E181" s="58" t="s">
        <v>179</v>
      </c>
      <c r="F181" s="58" t="s">
        <v>38</v>
      </c>
      <c r="G181" s="58" t="s">
        <v>37</v>
      </c>
      <c r="H181" s="68">
        <v>24000000</v>
      </c>
      <c r="I181" s="60">
        <f aca="true" t="shared" si="5" ref="I181:I193">+H181</f>
        <v>24000000</v>
      </c>
      <c r="J181" s="59" t="s">
        <v>35</v>
      </c>
      <c r="K181" s="59" t="s">
        <v>35</v>
      </c>
      <c r="L181" s="59" t="s">
        <v>36</v>
      </c>
    </row>
    <row r="182" spans="2:12" s="13" customFormat="1" ht="80.25" customHeight="1">
      <c r="B182" s="58">
        <v>81101516</v>
      </c>
      <c r="C182" s="58" t="s">
        <v>609</v>
      </c>
      <c r="D182" s="88" t="s">
        <v>46</v>
      </c>
      <c r="E182" s="58" t="s">
        <v>179</v>
      </c>
      <c r="F182" s="58" t="s">
        <v>38</v>
      </c>
      <c r="G182" s="58" t="s">
        <v>37</v>
      </c>
      <c r="H182" s="68">
        <v>32000000</v>
      </c>
      <c r="I182" s="60">
        <f t="shared" si="5"/>
        <v>32000000</v>
      </c>
      <c r="J182" s="59" t="s">
        <v>35</v>
      </c>
      <c r="K182" s="59" t="s">
        <v>35</v>
      </c>
      <c r="L182" s="59" t="s">
        <v>36</v>
      </c>
    </row>
    <row r="183" spans="2:12" s="13" customFormat="1" ht="75" customHeight="1">
      <c r="B183" s="58">
        <v>81101516</v>
      </c>
      <c r="C183" s="58" t="s">
        <v>610</v>
      </c>
      <c r="D183" s="88" t="s">
        <v>46</v>
      </c>
      <c r="E183" s="58" t="s">
        <v>179</v>
      </c>
      <c r="F183" s="58" t="s">
        <v>38</v>
      </c>
      <c r="G183" s="58" t="s">
        <v>592</v>
      </c>
      <c r="H183" s="68">
        <v>32000000</v>
      </c>
      <c r="I183" s="60">
        <f t="shared" si="5"/>
        <v>32000000</v>
      </c>
      <c r="J183" s="59" t="s">
        <v>35</v>
      </c>
      <c r="K183" s="59" t="s">
        <v>35</v>
      </c>
      <c r="L183" s="59" t="s">
        <v>36</v>
      </c>
    </row>
    <row r="184" spans="2:12" s="13" customFormat="1" ht="77.25" customHeight="1">
      <c r="B184" s="58">
        <v>81101516</v>
      </c>
      <c r="C184" s="58" t="s">
        <v>611</v>
      </c>
      <c r="D184" s="88" t="s">
        <v>49</v>
      </c>
      <c r="E184" s="58" t="s">
        <v>179</v>
      </c>
      <c r="F184" s="58" t="s">
        <v>38</v>
      </c>
      <c r="G184" s="58" t="s">
        <v>37</v>
      </c>
      <c r="H184" s="68">
        <v>30720000</v>
      </c>
      <c r="I184" s="60">
        <f t="shared" si="5"/>
        <v>30720000</v>
      </c>
      <c r="J184" s="59" t="s">
        <v>35</v>
      </c>
      <c r="K184" s="59" t="s">
        <v>35</v>
      </c>
      <c r="L184" s="59" t="s">
        <v>36</v>
      </c>
    </row>
    <row r="185" spans="2:12" s="13" customFormat="1" ht="78" customHeight="1">
      <c r="B185" s="58">
        <v>81101516</v>
      </c>
      <c r="C185" s="58" t="s">
        <v>612</v>
      </c>
      <c r="D185" s="88" t="s">
        <v>49</v>
      </c>
      <c r="E185" s="58" t="s">
        <v>179</v>
      </c>
      <c r="F185" s="58" t="s">
        <v>38</v>
      </c>
      <c r="G185" s="58" t="s">
        <v>592</v>
      </c>
      <c r="H185" s="68">
        <v>38400000</v>
      </c>
      <c r="I185" s="60">
        <f t="shared" si="5"/>
        <v>38400000</v>
      </c>
      <c r="J185" s="59" t="s">
        <v>35</v>
      </c>
      <c r="K185" s="59" t="s">
        <v>35</v>
      </c>
      <c r="L185" s="59" t="s">
        <v>36</v>
      </c>
    </row>
    <row r="186" spans="2:12" s="13" customFormat="1" ht="65.25" customHeight="1">
      <c r="B186" s="58">
        <v>81101516</v>
      </c>
      <c r="C186" s="58" t="s">
        <v>613</v>
      </c>
      <c r="D186" s="88" t="s">
        <v>46</v>
      </c>
      <c r="E186" s="58" t="s">
        <v>48</v>
      </c>
      <c r="F186" s="58" t="s">
        <v>38</v>
      </c>
      <c r="G186" s="58" t="s">
        <v>592</v>
      </c>
      <c r="H186" s="68">
        <v>420000000</v>
      </c>
      <c r="I186" s="60">
        <f t="shared" si="5"/>
        <v>420000000</v>
      </c>
      <c r="J186" s="59" t="s">
        <v>35</v>
      </c>
      <c r="K186" s="59" t="s">
        <v>35</v>
      </c>
      <c r="L186" s="59" t="s">
        <v>36</v>
      </c>
    </row>
    <row r="187" spans="2:12" s="13" customFormat="1" ht="77.25" customHeight="1">
      <c r="B187" s="58">
        <v>81101516</v>
      </c>
      <c r="C187" s="58" t="s">
        <v>614</v>
      </c>
      <c r="D187" s="88" t="s">
        <v>46</v>
      </c>
      <c r="E187" s="58" t="s">
        <v>615</v>
      </c>
      <c r="F187" s="58" t="s">
        <v>38</v>
      </c>
      <c r="G187" s="58" t="s">
        <v>37</v>
      </c>
      <c r="H187" s="68">
        <v>20000000</v>
      </c>
      <c r="I187" s="60">
        <f t="shared" si="5"/>
        <v>20000000</v>
      </c>
      <c r="J187" s="59" t="s">
        <v>35</v>
      </c>
      <c r="K187" s="59" t="s">
        <v>35</v>
      </c>
      <c r="L187" s="59" t="s">
        <v>36</v>
      </c>
    </row>
    <row r="188" spans="2:12" s="13" customFormat="1" ht="66.75" customHeight="1">
      <c r="B188" s="58">
        <v>81101516</v>
      </c>
      <c r="C188" s="58" t="s">
        <v>616</v>
      </c>
      <c r="D188" s="88" t="s">
        <v>46</v>
      </c>
      <c r="E188" s="58" t="s">
        <v>48</v>
      </c>
      <c r="F188" s="58" t="s">
        <v>38</v>
      </c>
      <c r="G188" s="58" t="s">
        <v>37</v>
      </c>
      <c r="H188" s="68">
        <v>30000000</v>
      </c>
      <c r="I188" s="60">
        <f t="shared" si="5"/>
        <v>30000000</v>
      </c>
      <c r="J188" s="59" t="s">
        <v>35</v>
      </c>
      <c r="K188" s="59" t="s">
        <v>35</v>
      </c>
      <c r="L188" s="59" t="s">
        <v>36</v>
      </c>
    </row>
    <row r="189" spans="2:12" s="13" customFormat="1" ht="98.25" customHeight="1">
      <c r="B189" s="58">
        <v>81101516</v>
      </c>
      <c r="C189" s="58" t="s">
        <v>617</v>
      </c>
      <c r="D189" s="88" t="s">
        <v>46</v>
      </c>
      <c r="E189" s="58" t="s">
        <v>179</v>
      </c>
      <c r="F189" s="58" t="s">
        <v>38</v>
      </c>
      <c r="G189" s="58" t="s">
        <v>37</v>
      </c>
      <c r="H189" s="68">
        <v>14400000</v>
      </c>
      <c r="I189" s="60">
        <f t="shared" si="5"/>
        <v>14400000</v>
      </c>
      <c r="J189" s="59" t="s">
        <v>35</v>
      </c>
      <c r="K189" s="59" t="s">
        <v>35</v>
      </c>
      <c r="L189" s="59" t="s">
        <v>36</v>
      </c>
    </row>
    <row r="190" spans="2:12" s="13" customFormat="1" ht="78.75" customHeight="1">
      <c r="B190" s="58">
        <v>80110000</v>
      </c>
      <c r="C190" s="63" t="s">
        <v>618</v>
      </c>
      <c r="D190" s="89" t="s">
        <v>605</v>
      </c>
      <c r="E190" s="63" t="s">
        <v>41</v>
      </c>
      <c r="F190" s="63" t="s">
        <v>38</v>
      </c>
      <c r="G190" s="58" t="s">
        <v>592</v>
      </c>
      <c r="H190" s="85">
        <v>221118200</v>
      </c>
      <c r="I190" s="60">
        <f t="shared" si="5"/>
        <v>221118200</v>
      </c>
      <c r="J190" s="59" t="s">
        <v>35</v>
      </c>
      <c r="K190" s="59" t="s">
        <v>35</v>
      </c>
      <c r="L190" s="59" t="s">
        <v>36</v>
      </c>
    </row>
    <row r="191" spans="2:12" s="13" customFormat="1" ht="84.75" customHeight="1">
      <c r="B191" s="58">
        <v>81101500</v>
      </c>
      <c r="C191" s="63" t="s">
        <v>619</v>
      </c>
      <c r="D191" s="88" t="s">
        <v>46</v>
      </c>
      <c r="E191" s="63" t="s">
        <v>620</v>
      </c>
      <c r="F191" s="63" t="s">
        <v>38</v>
      </c>
      <c r="G191" s="58" t="s">
        <v>592</v>
      </c>
      <c r="H191" s="85">
        <v>13000000</v>
      </c>
      <c r="I191" s="60">
        <f t="shared" si="5"/>
        <v>13000000</v>
      </c>
      <c r="J191" s="59" t="s">
        <v>35</v>
      </c>
      <c r="K191" s="59" t="s">
        <v>35</v>
      </c>
      <c r="L191" s="59" t="s">
        <v>36</v>
      </c>
    </row>
    <row r="192" spans="2:12" s="13" customFormat="1" ht="69.75" customHeight="1">
      <c r="B192" s="58">
        <v>86101701</v>
      </c>
      <c r="C192" s="63" t="s">
        <v>621</v>
      </c>
      <c r="D192" s="88" t="s">
        <v>46</v>
      </c>
      <c r="E192" s="63" t="s">
        <v>40</v>
      </c>
      <c r="F192" s="63" t="s">
        <v>38</v>
      </c>
      <c r="G192" s="63" t="s">
        <v>37</v>
      </c>
      <c r="H192" s="57">
        <v>30000000</v>
      </c>
      <c r="I192" s="60">
        <f t="shared" si="5"/>
        <v>30000000</v>
      </c>
      <c r="J192" s="59" t="s">
        <v>35</v>
      </c>
      <c r="K192" s="59" t="s">
        <v>35</v>
      </c>
      <c r="L192" s="59" t="s">
        <v>36</v>
      </c>
    </row>
    <row r="193" spans="2:12" s="13" customFormat="1" ht="66" customHeight="1">
      <c r="B193" s="58">
        <v>82121700</v>
      </c>
      <c r="C193" s="63" t="s">
        <v>622</v>
      </c>
      <c r="D193" s="88" t="s">
        <v>46</v>
      </c>
      <c r="E193" s="63" t="s">
        <v>41</v>
      </c>
      <c r="F193" s="63" t="s">
        <v>38</v>
      </c>
      <c r="G193" s="63" t="s">
        <v>37</v>
      </c>
      <c r="H193" s="85">
        <v>4000000</v>
      </c>
      <c r="I193" s="60">
        <f t="shared" si="5"/>
        <v>4000000</v>
      </c>
      <c r="J193" s="59" t="s">
        <v>35</v>
      </c>
      <c r="K193" s="59" t="s">
        <v>35</v>
      </c>
      <c r="L193" s="59" t="s">
        <v>36</v>
      </c>
    </row>
    <row r="194" spans="2:12" s="13" customFormat="1" ht="66.75" customHeight="1">
      <c r="B194" s="58">
        <v>81101516</v>
      </c>
      <c r="C194" s="59" t="s">
        <v>625</v>
      </c>
      <c r="D194" s="59" t="s">
        <v>46</v>
      </c>
      <c r="E194" s="58" t="s">
        <v>179</v>
      </c>
      <c r="F194" s="59" t="s">
        <v>38</v>
      </c>
      <c r="G194" s="59" t="s">
        <v>37</v>
      </c>
      <c r="H194" s="60">
        <v>23760000</v>
      </c>
      <c r="I194" s="60">
        <f>+H194</f>
        <v>23760000</v>
      </c>
      <c r="J194" s="59" t="s">
        <v>35</v>
      </c>
      <c r="K194" s="59" t="s">
        <v>35</v>
      </c>
      <c r="L194" s="59" t="s">
        <v>36</v>
      </c>
    </row>
    <row r="195" spans="2:12" s="13" customFormat="1" ht="66.75" customHeight="1">
      <c r="B195" s="61">
        <v>81101500</v>
      </c>
      <c r="C195" s="62" t="s">
        <v>772</v>
      </c>
      <c r="D195" s="62" t="s">
        <v>46</v>
      </c>
      <c r="E195" s="58" t="s">
        <v>179</v>
      </c>
      <c r="F195" s="59" t="s">
        <v>38</v>
      </c>
      <c r="G195" s="62" t="s">
        <v>37</v>
      </c>
      <c r="H195" s="90">
        <v>36000000</v>
      </c>
      <c r="I195" s="60">
        <f>+H195</f>
        <v>36000000</v>
      </c>
      <c r="J195" s="59" t="s">
        <v>35</v>
      </c>
      <c r="K195" s="59" t="s">
        <v>35</v>
      </c>
      <c r="L195" s="59" t="s">
        <v>36</v>
      </c>
    </row>
    <row r="196" spans="2:12" s="18" customFormat="1" ht="68.25" customHeight="1">
      <c r="B196" s="63">
        <v>77101704</v>
      </c>
      <c r="C196" s="63" t="s">
        <v>626</v>
      </c>
      <c r="D196" s="89" t="s">
        <v>49</v>
      </c>
      <c r="E196" s="63" t="s">
        <v>179</v>
      </c>
      <c r="F196" s="63" t="s">
        <v>627</v>
      </c>
      <c r="G196" s="63" t="s">
        <v>592</v>
      </c>
      <c r="H196" s="71">
        <v>200000000</v>
      </c>
      <c r="I196" s="71">
        <f>+H196</f>
        <v>200000000</v>
      </c>
      <c r="J196" s="63" t="s">
        <v>35</v>
      </c>
      <c r="K196" s="63" t="s">
        <v>35</v>
      </c>
      <c r="L196" s="63" t="s">
        <v>628</v>
      </c>
    </row>
    <row r="197" spans="2:12" s="18" customFormat="1" ht="65.25" customHeight="1">
      <c r="B197" s="91">
        <v>81101516</v>
      </c>
      <c r="C197" s="63" t="s">
        <v>629</v>
      </c>
      <c r="D197" s="80" t="s">
        <v>177</v>
      </c>
      <c r="E197" s="63" t="s">
        <v>181</v>
      </c>
      <c r="F197" s="63" t="s">
        <v>193</v>
      </c>
      <c r="G197" s="63" t="s">
        <v>592</v>
      </c>
      <c r="H197" s="71">
        <v>218727986</v>
      </c>
      <c r="I197" s="71">
        <f aca="true" t="shared" si="6" ref="I197:I264">+H197</f>
        <v>218727986</v>
      </c>
      <c r="J197" s="63" t="s">
        <v>35</v>
      </c>
      <c r="K197" s="63" t="s">
        <v>35</v>
      </c>
      <c r="L197" s="63" t="s">
        <v>628</v>
      </c>
    </row>
    <row r="198" spans="2:12" s="18" customFormat="1" ht="68.25" customHeight="1">
      <c r="B198" s="91">
        <v>81101516</v>
      </c>
      <c r="C198" s="63" t="s">
        <v>630</v>
      </c>
      <c r="D198" s="80" t="s">
        <v>177</v>
      </c>
      <c r="E198" s="63" t="s">
        <v>181</v>
      </c>
      <c r="F198" s="63" t="s">
        <v>193</v>
      </c>
      <c r="G198" s="63" t="s">
        <v>592</v>
      </c>
      <c r="H198" s="71">
        <v>250000000</v>
      </c>
      <c r="I198" s="71">
        <f t="shared" si="6"/>
        <v>250000000</v>
      </c>
      <c r="J198" s="63" t="s">
        <v>35</v>
      </c>
      <c r="K198" s="63" t="s">
        <v>35</v>
      </c>
      <c r="L198" s="63" t="s">
        <v>628</v>
      </c>
    </row>
    <row r="199" spans="2:12" s="18" customFormat="1" ht="77.25" customHeight="1">
      <c r="B199" s="63">
        <v>77101600</v>
      </c>
      <c r="C199" s="63" t="s">
        <v>631</v>
      </c>
      <c r="D199" s="89" t="s">
        <v>49</v>
      </c>
      <c r="E199" s="63" t="s">
        <v>48</v>
      </c>
      <c r="F199" s="63" t="s">
        <v>38</v>
      </c>
      <c r="G199" s="63" t="s">
        <v>592</v>
      </c>
      <c r="H199" s="71">
        <v>175000000</v>
      </c>
      <c r="I199" s="71">
        <f t="shared" si="6"/>
        <v>175000000</v>
      </c>
      <c r="J199" s="63" t="s">
        <v>35</v>
      </c>
      <c r="K199" s="63" t="s">
        <v>35</v>
      </c>
      <c r="L199" s="63" t="s">
        <v>628</v>
      </c>
    </row>
    <row r="200" spans="2:12" s="18" customFormat="1" ht="72" customHeight="1">
      <c r="B200" s="63">
        <v>77101600</v>
      </c>
      <c r="C200" s="63" t="s">
        <v>632</v>
      </c>
      <c r="D200" s="89" t="s">
        <v>145</v>
      </c>
      <c r="E200" s="63" t="s">
        <v>48</v>
      </c>
      <c r="F200" s="63" t="s">
        <v>38</v>
      </c>
      <c r="G200" s="63" t="s">
        <v>592</v>
      </c>
      <c r="H200" s="71">
        <v>150000000</v>
      </c>
      <c r="I200" s="71">
        <f t="shared" si="6"/>
        <v>150000000</v>
      </c>
      <c r="J200" s="63" t="s">
        <v>35</v>
      </c>
      <c r="K200" s="63" t="s">
        <v>35</v>
      </c>
      <c r="L200" s="63" t="s">
        <v>628</v>
      </c>
    </row>
    <row r="201" spans="2:12" s="18" customFormat="1" ht="66.75" customHeight="1">
      <c r="B201" s="91">
        <v>80111600</v>
      </c>
      <c r="C201" s="63" t="s">
        <v>633</v>
      </c>
      <c r="D201" s="89" t="s">
        <v>177</v>
      </c>
      <c r="E201" s="63" t="s">
        <v>72</v>
      </c>
      <c r="F201" s="63" t="s">
        <v>193</v>
      </c>
      <c r="G201" s="63" t="s">
        <v>592</v>
      </c>
      <c r="H201" s="71">
        <v>65000000</v>
      </c>
      <c r="I201" s="71">
        <f t="shared" si="6"/>
        <v>65000000</v>
      </c>
      <c r="J201" s="63" t="s">
        <v>35</v>
      </c>
      <c r="K201" s="63" t="s">
        <v>35</v>
      </c>
      <c r="L201" s="63" t="s">
        <v>628</v>
      </c>
    </row>
    <row r="202" spans="2:12" s="18" customFormat="1" ht="84.75" customHeight="1">
      <c r="B202" s="91">
        <v>81101516</v>
      </c>
      <c r="C202" s="63" t="s">
        <v>786</v>
      </c>
      <c r="D202" s="89" t="s">
        <v>177</v>
      </c>
      <c r="E202" s="63" t="s">
        <v>147</v>
      </c>
      <c r="F202" s="63" t="s">
        <v>193</v>
      </c>
      <c r="G202" s="63" t="s">
        <v>592</v>
      </c>
      <c r="H202" s="71">
        <v>200000000</v>
      </c>
      <c r="I202" s="71">
        <f t="shared" si="6"/>
        <v>200000000</v>
      </c>
      <c r="J202" s="63" t="s">
        <v>35</v>
      </c>
      <c r="K202" s="63" t="s">
        <v>35</v>
      </c>
      <c r="L202" s="63" t="s">
        <v>628</v>
      </c>
    </row>
    <row r="203" spans="2:12" s="18" customFormat="1" ht="74.25" customHeight="1">
      <c r="B203" s="91">
        <v>81101516</v>
      </c>
      <c r="C203" s="63" t="s">
        <v>787</v>
      </c>
      <c r="D203" s="89" t="s">
        <v>177</v>
      </c>
      <c r="E203" s="63" t="s">
        <v>147</v>
      </c>
      <c r="F203" s="63" t="s">
        <v>193</v>
      </c>
      <c r="G203" s="63" t="s">
        <v>592</v>
      </c>
      <c r="H203" s="71">
        <v>250000000</v>
      </c>
      <c r="I203" s="71">
        <f t="shared" si="6"/>
        <v>250000000</v>
      </c>
      <c r="J203" s="63" t="s">
        <v>35</v>
      </c>
      <c r="K203" s="63" t="s">
        <v>35</v>
      </c>
      <c r="L203" s="63" t="s">
        <v>628</v>
      </c>
    </row>
    <row r="204" spans="2:12" s="18" customFormat="1" ht="66.75" customHeight="1">
      <c r="B204" s="91">
        <v>81101516</v>
      </c>
      <c r="C204" s="63" t="s">
        <v>788</v>
      </c>
      <c r="D204" s="89" t="s">
        <v>177</v>
      </c>
      <c r="E204" s="63" t="s">
        <v>147</v>
      </c>
      <c r="F204" s="63" t="s">
        <v>193</v>
      </c>
      <c r="G204" s="63" t="s">
        <v>592</v>
      </c>
      <c r="H204" s="71">
        <v>320000000</v>
      </c>
      <c r="I204" s="71">
        <f t="shared" si="6"/>
        <v>320000000</v>
      </c>
      <c r="J204" s="63" t="s">
        <v>35</v>
      </c>
      <c r="K204" s="63" t="s">
        <v>35</v>
      </c>
      <c r="L204" s="63" t="s">
        <v>628</v>
      </c>
    </row>
    <row r="205" spans="2:12" s="18" customFormat="1" ht="81" customHeight="1">
      <c r="B205" s="63">
        <v>81101516</v>
      </c>
      <c r="C205" s="63" t="s">
        <v>634</v>
      </c>
      <c r="D205" s="63" t="s">
        <v>178</v>
      </c>
      <c r="E205" s="63" t="s">
        <v>48</v>
      </c>
      <c r="F205" s="63" t="s">
        <v>193</v>
      </c>
      <c r="G205" s="63" t="s">
        <v>592</v>
      </c>
      <c r="H205" s="71">
        <v>49000000</v>
      </c>
      <c r="I205" s="71">
        <f t="shared" si="6"/>
        <v>49000000</v>
      </c>
      <c r="J205" s="63" t="s">
        <v>35</v>
      </c>
      <c r="K205" s="63" t="s">
        <v>35</v>
      </c>
      <c r="L205" s="63" t="s">
        <v>628</v>
      </c>
    </row>
    <row r="206" spans="2:12" s="18" customFormat="1" ht="66.75" customHeight="1">
      <c r="B206" s="63">
        <v>80100000</v>
      </c>
      <c r="C206" s="63" t="s">
        <v>635</v>
      </c>
      <c r="D206" s="80" t="s">
        <v>177</v>
      </c>
      <c r="E206" s="63" t="s">
        <v>185</v>
      </c>
      <c r="F206" s="63" t="s">
        <v>193</v>
      </c>
      <c r="G206" s="63" t="s">
        <v>592</v>
      </c>
      <c r="H206" s="71">
        <v>36000000</v>
      </c>
      <c r="I206" s="71">
        <f t="shared" si="6"/>
        <v>36000000</v>
      </c>
      <c r="J206" s="63" t="s">
        <v>35</v>
      </c>
      <c r="K206" s="63" t="s">
        <v>35</v>
      </c>
      <c r="L206" s="63" t="s">
        <v>628</v>
      </c>
    </row>
    <row r="207" spans="2:12" s="18" customFormat="1" ht="51">
      <c r="B207" s="63">
        <v>80100000</v>
      </c>
      <c r="C207" s="63" t="s">
        <v>636</v>
      </c>
      <c r="D207" s="80" t="s">
        <v>177</v>
      </c>
      <c r="E207" s="63" t="s">
        <v>615</v>
      </c>
      <c r="F207" s="63" t="s">
        <v>193</v>
      </c>
      <c r="G207" s="63" t="s">
        <v>592</v>
      </c>
      <c r="H207" s="71">
        <v>38000000</v>
      </c>
      <c r="I207" s="71">
        <f t="shared" si="6"/>
        <v>38000000</v>
      </c>
      <c r="J207" s="63" t="s">
        <v>35</v>
      </c>
      <c r="K207" s="63" t="s">
        <v>35</v>
      </c>
      <c r="L207" s="63" t="s">
        <v>628</v>
      </c>
    </row>
    <row r="208" spans="2:12" s="18" customFormat="1" ht="99.75" customHeight="1">
      <c r="B208" s="63">
        <v>77101700</v>
      </c>
      <c r="C208" s="63" t="s">
        <v>637</v>
      </c>
      <c r="D208" s="89" t="s">
        <v>46</v>
      </c>
      <c r="E208" s="63" t="s">
        <v>179</v>
      </c>
      <c r="F208" s="63" t="s">
        <v>38</v>
      </c>
      <c r="G208" s="63" t="s">
        <v>37</v>
      </c>
      <c r="H208" s="71">
        <v>19200000</v>
      </c>
      <c r="I208" s="71">
        <f t="shared" si="6"/>
        <v>19200000</v>
      </c>
      <c r="J208" s="63" t="s">
        <v>35</v>
      </c>
      <c r="K208" s="63" t="s">
        <v>35</v>
      </c>
      <c r="L208" s="63" t="s">
        <v>628</v>
      </c>
    </row>
    <row r="209" spans="2:12" s="18" customFormat="1" ht="87" customHeight="1">
      <c r="B209" s="63">
        <v>77101700</v>
      </c>
      <c r="C209" s="63" t="s">
        <v>638</v>
      </c>
      <c r="D209" s="80" t="s">
        <v>47</v>
      </c>
      <c r="E209" s="69" t="s">
        <v>48</v>
      </c>
      <c r="F209" s="63" t="s">
        <v>38</v>
      </c>
      <c r="G209" s="63" t="s">
        <v>592</v>
      </c>
      <c r="H209" s="92">
        <v>40000000</v>
      </c>
      <c r="I209" s="71">
        <f t="shared" si="6"/>
        <v>40000000</v>
      </c>
      <c r="J209" s="63" t="s">
        <v>35</v>
      </c>
      <c r="K209" s="63" t="s">
        <v>35</v>
      </c>
      <c r="L209" s="63" t="s">
        <v>628</v>
      </c>
    </row>
    <row r="210" spans="2:12" s="18" customFormat="1" ht="108" customHeight="1">
      <c r="B210" s="63">
        <v>77101700</v>
      </c>
      <c r="C210" s="63" t="s">
        <v>639</v>
      </c>
      <c r="D210" s="80" t="s">
        <v>47</v>
      </c>
      <c r="E210" s="69" t="s">
        <v>48</v>
      </c>
      <c r="F210" s="63" t="s">
        <v>38</v>
      </c>
      <c r="G210" s="63" t="s">
        <v>592</v>
      </c>
      <c r="H210" s="92">
        <f>4850000*6</f>
        <v>29100000</v>
      </c>
      <c r="I210" s="71">
        <f t="shared" si="6"/>
        <v>29100000</v>
      </c>
      <c r="J210" s="63" t="s">
        <v>35</v>
      </c>
      <c r="K210" s="63" t="s">
        <v>35</v>
      </c>
      <c r="L210" s="63" t="s">
        <v>628</v>
      </c>
    </row>
    <row r="211" spans="2:12" s="18" customFormat="1" ht="69.75" customHeight="1">
      <c r="B211" s="63">
        <v>77101700</v>
      </c>
      <c r="C211" s="63" t="s">
        <v>640</v>
      </c>
      <c r="D211" s="80" t="s">
        <v>130</v>
      </c>
      <c r="E211" s="69" t="s">
        <v>48</v>
      </c>
      <c r="F211" s="63" t="s">
        <v>38</v>
      </c>
      <c r="G211" s="63" t="s">
        <v>592</v>
      </c>
      <c r="H211" s="92">
        <f>4750000*6</f>
        <v>28500000</v>
      </c>
      <c r="I211" s="71">
        <f t="shared" si="6"/>
        <v>28500000</v>
      </c>
      <c r="J211" s="63" t="s">
        <v>35</v>
      </c>
      <c r="K211" s="63" t="s">
        <v>35</v>
      </c>
      <c r="L211" s="63" t="s">
        <v>628</v>
      </c>
    </row>
    <row r="212" spans="2:12" s="18" customFormat="1" ht="66.75" customHeight="1">
      <c r="B212" s="63">
        <v>77101700</v>
      </c>
      <c r="C212" s="63" t="s">
        <v>640</v>
      </c>
      <c r="D212" s="80" t="s">
        <v>130</v>
      </c>
      <c r="E212" s="69" t="s">
        <v>48</v>
      </c>
      <c r="F212" s="63" t="s">
        <v>38</v>
      </c>
      <c r="G212" s="63" t="s">
        <v>592</v>
      </c>
      <c r="H212" s="92">
        <f>4750000*6</f>
        <v>28500000</v>
      </c>
      <c r="I212" s="71">
        <f t="shared" si="6"/>
        <v>28500000</v>
      </c>
      <c r="J212" s="63" t="s">
        <v>35</v>
      </c>
      <c r="K212" s="63" t="s">
        <v>35</v>
      </c>
      <c r="L212" s="63" t="s">
        <v>628</v>
      </c>
    </row>
    <row r="213" spans="2:12" s="18" customFormat="1" ht="59.25" customHeight="1">
      <c r="B213" s="63">
        <v>77101700</v>
      </c>
      <c r="C213" s="63" t="s">
        <v>640</v>
      </c>
      <c r="D213" s="80" t="s">
        <v>46</v>
      </c>
      <c r="E213" s="69" t="s">
        <v>179</v>
      </c>
      <c r="F213" s="63" t="s">
        <v>38</v>
      </c>
      <c r="G213" s="63" t="s">
        <v>592</v>
      </c>
      <c r="H213" s="92">
        <v>38160000</v>
      </c>
      <c r="I213" s="71">
        <f t="shared" si="6"/>
        <v>38160000</v>
      </c>
      <c r="J213" s="63" t="s">
        <v>35</v>
      </c>
      <c r="K213" s="63" t="s">
        <v>35</v>
      </c>
      <c r="L213" s="63" t="s">
        <v>628</v>
      </c>
    </row>
    <row r="214" spans="2:12" s="18" customFormat="1" ht="73.5" customHeight="1">
      <c r="B214" s="63">
        <v>77101700</v>
      </c>
      <c r="C214" s="63" t="s">
        <v>640</v>
      </c>
      <c r="D214" s="80" t="s">
        <v>47</v>
      </c>
      <c r="E214" s="69" t="s">
        <v>48</v>
      </c>
      <c r="F214" s="63" t="s">
        <v>38</v>
      </c>
      <c r="G214" s="63" t="s">
        <v>592</v>
      </c>
      <c r="H214" s="92">
        <f>2650000*6</f>
        <v>15900000</v>
      </c>
      <c r="I214" s="71">
        <f t="shared" si="6"/>
        <v>15900000</v>
      </c>
      <c r="J214" s="63" t="s">
        <v>35</v>
      </c>
      <c r="K214" s="63" t="s">
        <v>35</v>
      </c>
      <c r="L214" s="63" t="s">
        <v>628</v>
      </c>
    </row>
    <row r="215" spans="2:12" s="18" customFormat="1" ht="69.75" customHeight="1">
      <c r="B215" s="91">
        <v>77101700</v>
      </c>
      <c r="C215" s="63" t="s">
        <v>640</v>
      </c>
      <c r="D215" s="80" t="s">
        <v>46</v>
      </c>
      <c r="E215" s="69" t="s">
        <v>179</v>
      </c>
      <c r="F215" s="63" t="s">
        <v>38</v>
      </c>
      <c r="G215" s="63" t="s">
        <v>592</v>
      </c>
      <c r="H215" s="92">
        <v>36000000</v>
      </c>
      <c r="I215" s="71">
        <f t="shared" si="6"/>
        <v>36000000</v>
      </c>
      <c r="J215" s="63" t="s">
        <v>35</v>
      </c>
      <c r="K215" s="63" t="s">
        <v>35</v>
      </c>
      <c r="L215" s="63" t="s">
        <v>628</v>
      </c>
    </row>
    <row r="216" spans="2:12" s="18" customFormat="1" ht="75.75" customHeight="1">
      <c r="B216" s="63">
        <v>77101700</v>
      </c>
      <c r="C216" s="63" t="s">
        <v>640</v>
      </c>
      <c r="D216" s="80" t="s">
        <v>46</v>
      </c>
      <c r="E216" s="69" t="s">
        <v>179</v>
      </c>
      <c r="F216" s="63" t="s">
        <v>38</v>
      </c>
      <c r="G216" s="63" t="s">
        <v>592</v>
      </c>
      <c r="H216" s="92">
        <v>38160000</v>
      </c>
      <c r="I216" s="71">
        <f t="shared" si="6"/>
        <v>38160000</v>
      </c>
      <c r="J216" s="63" t="s">
        <v>35</v>
      </c>
      <c r="K216" s="63" t="s">
        <v>35</v>
      </c>
      <c r="L216" s="63" t="s">
        <v>628</v>
      </c>
    </row>
    <row r="217" spans="2:12" s="18" customFormat="1" ht="69.75" customHeight="1">
      <c r="B217" s="63">
        <v>77101700</v>
      </c>
      <c r="C217" s="63" t="s">
        <v>640</v>
      </c>
      <c r="D217" s="80" t="s">
        <v>46</v>
      </c>
      <c r="E217" s="69" t="s">
        <v>179</v>
      </c>
      <c r="F217" s="63" t="s">
        <v>38</v>
      </c>
      <c r="G217" s="63" t="s">
        <v>592</v>
      </c>
      <c r="H217" s="92">
        <v>38160000</v>
      </c>
      <c r="I217" s="71">
        <f t="shared" si="6"/>
        <v>38160000</v>
      </c>
      <c r="J217" s="63" t="s">
        <v>35</v>
      </c>
      <c r="K217" s="63" t="s">
        <v>35</v>
      </c>
      <c r="L217" s="63" t="s">
        <v>628</v>
      </c>
    </row>
    <row r="218" spans="2:12" s="18" customFormat="1" ht="65.25" customHeight="1">
      <c r="B218" s="63">
        <v>77101700</v>
      </c>
      <c r="C218" s="63" t="s">
        <v>640</v>
      </c>
      <c r="D218" s="80" t="s">
        <v>46</v>
      </c>
      <c r="E218" s="69" t="s">
        <v>179</v>
      </c>
      <c r="F218" s="63" t="s">
        <v>38</v>
      </c>
      <c r="G218" s="63" t="s">
        <v>592</v>
      </c>
      <c r="H218" s="92">
        <v>46666667</v>
      </c>
      <c r="I218" s="71">
        <f t="shared" si="6"/>
        <v>46666667</v>
      </c>
      <c r="J218" s="63" t="s">
        <v>35</v>
      </c>
      <c r="K218" s="63" t="s">
        <v>35</v>
      </c>
      <c r="L218" s="63" t="s">
        <v>628</v>
      </c>
    </row>
    <row r="219" spans="2:12" s="18" customFormat="1" ht="85.5" customHeight="1">
      <c r="B219" s="69">
        <v>80111600</v>
      </c>
      <c r="C219" s="63" t="s">
        <v>753</v>
      </c>
      <c r="D219" s="80" t="s">
        <v>46</v>
      </c>
      <c r="E219" s="69" t="s">
        <v>179</v>
      </c>
      <c r="F219" s="63" t="s">
        <v>38</v>
      </c>
      <c r="G219" s="69" t="s">
        <v>37</v>
      </c>
      <c r="H219" s="92">
        <v>14400000</v>
      </c>
      <c r="I219" s="71">
        <f t="shared" si="6"/>
        <v>14400000</v>
      </c>
      <c r="J219" s="63" t="s">
        <v>35</v>
      </c>
      <c r="K219" s="63" t="s">
        <v>35</v>
      </c>
      <c r="L219" s="63" t="s">
        <v>628</v>
      </c>
    </row>
    <row r="220" spans="2:12" s="18" customFormat="1" ht="77.25" customHeight="1">
      <c r="B220" s="69">
        <v>80111600</v>
      </c>
      <c r="C220" s="63" t="s">
        <v>753</v>
      </c>
      <c r="D220" s="80" t="s">
        <v>46</v>
      </c>
      <c r="E220" s="69" t="s">
        <v>179</v>
      </c>
      <c r="F220" s="63" t="s">
        <v>38</v>
      </c>
      <c r="G220" s="69" t="s">
        <v>37</v>
      </c>
      <c r="H220" s="92">
        <v>14400000</v>
      </c>
      <c r="I220" s="71">
        <f t="shared" si="6"/>
        <v>14400000</v>
      </c>
      <c r="J220" s="63" t="s">
        <v>35</v>
      </c>
      <c r="K220" s="63" t="s">
        <v>35</v>
      </c>
      <c r="L220" s="63" t="s">
        <v>628</v>
      </c>
    </row>
    <row r="221" spans="2:12" s="18" customFormat="1" ht="72" customHeight="1">
      <c r="B221" s="69">
        <v>80111600</v>
      </c>
      <c r="C221" s="63" t="s">
        <v>641</v>
      </c>
      <c r="D221" s="80" t="s">
        <v>46</v>
      </c>
      <c r="E221" s="69" t="s">
        <v>179</v>
      </c>
      <c r="F221" s="63" t="s">
        <v>38</v>
      </c>
      <c r="G221" s="63" t="s">
        <v>592</v>
      </c>
      <c r="H221" s="92">
        <v>24000000</v>
      </c>
      <c r="I221" s="71">
        <f t="shared" si="6"/>
        <v>24000000</v>
      </c>
      <c r="J221" s="63" t="s">
        <v>35</v>
      </c>
      <c r="K221" s="63" t="s">
        <v>35</v>
      </c>
      <c r="L221" s="63" t="s">
        <v>628</v>
      </c>
    </row>
    <row r="222" spans="2:12" s="18" customFormat="1" ht="66.75" customHeight="1">
      <c r="B222" s="63">
        <v>25101914</v>
      </c>
      <c r="C222" s="63" t="s">
        <v>642</v>
      </c>
      <c r="D222" s="80" t="s">
        <v>46</v>
      </c>
      <c r="E222" s="69" t="s">
        <v>72</v>
      </c>
      <c r="F222" s="63" t="s">
        <v>146</v>
      </c>
      <c r="G222" s="63" t="s">
        <v>592</v>
      </c>
      <c r="H222" s="92">
        <v>468880390</v>
      </c>
      <c r="I222" s="71">
        <f t="shared" si="6"/>
        <v>468880390</v>
      </c>
      <c r="J222" s="63" t="s">
        <v>35</v>
      </c>
      <c r="K222" s="63" t="s">
        <v>35</v>
      </c>
      <c r="L222" s="63" t="s">
        <v>628</v>
      </c>
    </row>
    <row r="223" spans="2:12" s="18" customFormat="1" ht="63" customHeight="1">
      <c r="B223" s="63">
        <v>25101914</v>
      </c>
      <c r="C223" s="63" t="s">
        <v>643</v>
      </c>
      <c r="D223" s="80" t="s">
        <v>46</v>
      </c>
      <c r="E223" s="69" t="s">
        <v>72</v>
      </c>
      <c r="F223" s="63" t="s">
        <v>146</v>
      </c>
      <c r="G223" s="63" t="s">
        <v>592</v>
      </c>
      <c r="H223" s="92">
        <v>468880390</v>
      </c>
      <c r="I223" s="71">
        <f t="shared" si="6"/>
        <v>468880390</v>
      </c>
      <c r="J223" s="63" t="s">
        <v>35</v>
      </c>
      <c r="K223" s="63" t="s">
        <v>35</v>
      </c>
      <c r="L223" s="63" t="s">
        <v>628</v>
      </c>
    </row>
    <row r="224" spans="2:12" s="18" customFormat="1" ht="68.25" customHeight="1">
      <c r="B224" s="63">
        <v>25101914</v>
      </c>
      <c r="C224" s="63" t="s">
        <v>644</v>
      </c>
      <c r="D224" s="80" t="s">
        <v>46</v>
      </c>
      <c r="E224" s="69" t="s">
        <v>72</v>
      </c>
      <c r="F224" s="63" t="s">
        <v>146</v>
      </c>
      <c r="G224" s="63" t="s">
        <v>592</v>
      </c>
      <c r="H224" s="92">
        <v>388617083</v>
      </c>
      <c r="I224" s="71">
        <f t="shared" si="6"/>
        <v>388617083</v>
      </c>
      <c r="J224" s="63" t="s">
        <v>35</v>
      </c>
      <c r="K224" s="63" t="s">
        <v>35</v>
      </c>
      <c r="L224" s="63" t="s">
        <v>628</v>
      </c>
    </row>
    <row r="225" spans="2:12" s="18" customFormat="1" ht="76.5" customHeight="1">
      <c r="B225" s="63">
        <v>25101914</v>
      </c>
      <c r="C225" s="63" t="s">
        <v>645</v>
      </c>
      <c r="D225" s="80" t="s">
        <v>46</v>
      </c>
      <c r="E225" s="69" t="s">
        <v>72</v>
      </c>
      <c r="F225" s="63" t="s">
        <v>146</v>
      </c>
      <c r="G225" s="63" t="s">
        <v>592</v>
      </c>
      <c r="H225" s="92">
        <v>388617083</v>
      </c>
      <c r="I225" s="71">
        <f t="shared" si="6"/>
        <v>388617083</v>
      </c>
      <c r="J225" s="63" t="s">
        <v>35</v>
      </c>
      <c r="K225" s="63" t="s">
        <v>35</v>
      </c>
      <c r="L225" s="63" t="s">
        <v>628</v>
      </c>
    </row>
    <row r="226" spans="2:12" s="18" customFormat="1" ht="76.5" customHeight="1">
      <c r="B226" s="63">
        <v>25101914</v>
      </c>
      <c r="C226" s="63" t="s">
        <v>646</v>
      </c>
      <c r="D226" s="80" t="s">
        <v>46</v>
      </c>
      <c r="E226" s="69" t="s">
        <v>72</v>
      </c>
      <c r="F226" s="63" t="s">
        <v>146</v>
      </c>
      <c r="G226" s="63" t="s">
        <v>592</v>
      </c>
      <c r="H226" s="92">
        <v>388617083</v>
      </c>
      <c r="I226" s="71">
        <f t="shared" si="6"/>
        <v>388617083</v>
      </c>
      <c r="J226" s="63" t="s">
        <v>35</v>
      </c>
      <c r="K226" s="63" t="s">
        <v>35</v>
      </c>
      <c r="L226" s="63" t="s">
        <v>628</v>
      </c>
    </row>
    <row r="227" spans="2:12" s="18" customFormat="1" ht="76.5" customHeight="1">
      <c r="B227" s="63">
        <v>25101914</v>
      </c>
      <c r="C227" s="63" t="s">
        <v>752</v>
      </c>
      <c r="D227" s="80" t="s">
        <v>46</v>
      </c>
      <c r="E227" s="69" t="s">
        <v>72</v>
      </c>
      <c r="F227" s="63" t="s">
        <v>146</v>
      </c>
      <c r="G227" s="63" t="s">
        <v>592</v>
      </c>
      <c r="H227" s="92">
        <v>388617083</v>
      </c>
      <c r="I227" s="71">
        <f t="shared" si="6"/>
        <v>388617083</v>
      </c>
      <c r="J227" s="63" t="s">
        <v>35</v>
      </c>
      <c r="K227" s="63" t="s">
        <v>35</v>
      </c>
      <c r="L227" s="63" t="s">
        <v>628</v>
      </c>
    </row>
    <row r="228" spans="2:12" s="18" customFormat="1" ht="76.5" customHeight="1">
      <c r="B228" s="63">
        <v>25101914</v>
      </c>
      <c r="C228" s="63" t="s">
        <v>647</v>
      </c>
      <c r="D228" s="80" t="s">
        <v>177</v>
      </c>
      <c r="E228" s="69" t="s">
        <v>72</v>
      </c>
      <c r="F228" s="63" t="s">
        <v>146</v>
      </c>
      <c r="G228" s="63" t="s">
        <v>592</v>
      </c>
      <c r="H228" s="92">
        <v>388617083</v>
      </c>
      <c r="I228" s="71">
        <f t="shared" si="6"/>
        <v>388617083</v>
      </c>
      <c r="J228" s="63" t="s">
        <v>35</v>
      </c>
      <c r="K228" s="63" t="s">
        <v>35</v>
      </c>
      <c r="L228" s="63" t="s">
        <v>628</v>
      </c>
    </row>
    <row r="229" spans="2:12" s="18" customFormat="1" ht="76.5" customHeight="1">
      <c r="B229" s="63">
        <v>25101914</v>
      </c>
      <c r="C229" s="63" t="s">
        <v>648</v>
      </c>
      <c r="D229" s="80" t="s">
        <v>177</v>
      </c>
      <c r="E229" s="69" t="s">
        <v>72</v>
      </c>
      <c r="F229" s="63" t="s">
        <v>146</v>
      </c>
      <c r="G229" s="63" t="s">
        <v>592</v>
      </c>
      <c r="H229" s="92">
        <f>413554713*2</f>
        <v>827109426</v>
      </c>
      <c r="I229" s="71">
        <f t="shared" si="6"/>
        <v>827109426</v>
      </c>
      <c r="J229" s="63" t="s">
        <v>35</v>
      </c>
      <c r="K229" s="63" t="s">
        <v>35</v>
      </c>
      <c r="L229" s="63" t="s">
        <v>628</v>
      </c>
    </row>
    <row r="230" spans="2:12" s="18" customFormat="1" ht="76.5" customHeight="1">
      <c r="B230" s="63">
        <v>25101914</v>
      </c>
      <c r="C230" s="63" t="s">
        <v>649</v>
      </c>
      <c r="D230" s="80" t="s">
        <v>177</v>
      </c>
      <c r="E230" s="69" t="s">
        <v>72</v>
      </c>
      <c r="F230" s="63" t="s">
        <v>146</v>
      </c>
      <c r="G230" s="63" t="s">
        <v>592</v>
      </c>
      <c r="H230" s="92">
        <v>413554713</v>
      </c>
      <c r="I230" s="71">
        <f t="shared" si="6"/>
        <v>413554713</v>
      </c>
      <c r="J230" s="63" t="s">
        <v>35</v>
      </c>
      <c r="K230" s="63" t="s">
        <v>35</v>
      </c>
      <c r="L230" s="63" t="s">
        <v>628</v>
      </c>
    </row>
    <row r="231" spans="2:12" s="18" customFormat="1" ht="76.5" customHeight="1">
      <c r="B231" s="63">
        <v>25101914</v>
      </c>
      <c r="C231" s="63" t="s">
        <v>650</v>
      </c>
      <c r="D231" s="80" t="s">
        <v>177</v>
      </c>
      <c r="E231" s="69" t="s">
        <v>72</v>
      </c>
      <c r="F231" s="63" t="s">
        <v>146</v>
      </c>
      <c r="G231" s="63" t="s">
        <v>592</v>
      </c>
      <c r="H231" s="92">
        <v>413554713</v>
      </c>
      <c r="I231" s="71">
        <f t="shared" si="6"/>
        <v>413554713</v>
      </c>
      <c r="J231" s="63" t="s">
        <v>35</v>
      </c>
      <c r="K231" s="63" t="s">
        <v>35</v>
      </c>
      <c r="L231" s="63" t="s">
        <v>628</v>
      </c>
    </row>
    <row r="232" spans="2:12" s="18" customFormat="1" ht="76.5" customHeight="1">
      <c r="B232" s="63">
        <v>25101914</v>
      </c>
      <c r="C232" s="63" t="s">
        <v>651</v>
      </c>
      <c r="D232" s="80" t="s">
        <v>178</v>
      </c>
      <c r="E232" s="69" t="s">
        <v>72</v>
      </c>
      <c r="F232" s="63" t="s">
        <v>146</v>
      </c>
      <c r="G232" s="63" t="s">
        <v>592</v>
      </c>
      <c r="H232" s="92">
        <v>413554713</v>
      </c>
      <c r="I232" s="71">
        <f t="shared" si="6"/>
        <v>413554713</v>
      </c>
      <c r="J232" s="63" t="s">
        <v>35</v>
      </c>
      <c r="K232" s="63" t="s">
        <v>35</v>
      </c>
      <c r="L232" s="63" t="s">
        <v>628</v>
      </c>
    </row>
    <row r="233" spans="2:12" s="18" customFormat="1" ht="76.5" customHeight="1">
      <c r="B233" s="63">
        <v>25101914</v>
      </c>
      <c r="C233" s="63" t="s">
        <v>652</v>
      </c>
      <c r="D233" s="80" t="s">
        <v>178</v>
      </c>
      <c r="E233" s="69" t="s">
        <v>72</v>
      </c>
      <c r="F233" s="63" t="s">
        <v>146</v>
      </c>
      <c r="G233" s="63" t="s">
        <v>592</v>
      </c>
      <c r="H233" s="92">
        <f>468880390*2</f>
        <v>937760780</v>
      </c>
      <c r="I233" s="71">
        <f t="shared" si="6"/>
        <v>937760780</v>
      </c>
      <c r="J233" s="63" t="s">
        <v>35</v>
      </c>
      <c r="K233" s="63" t="s">
        <v>35</v>
      </c>
      <c r="L233" s="63" t="s">
        <v>628</v>
      </c>
    </row>
    <row r="234" spans="2:12" s="18" customFormat="1" ht="76.5" customHeight="1">
      <c r="B234" s="63">
        <v>25101914</v>
      </c>
      <c r="C234" s="63" t="s">
        <v>653</v>
      </c>
      <c r="D234" s="80" t="s">
        <v>178</v>
      </c>
      <c r="E234" s="69" t="s">
        <v>72</v>
      </c>
      <c r="F234" s="63" t="s">
        <v>146</v>
      </c>
      <c r="G234" s="63" t="s">
        <v>592</v>
      </c>
      <c r="H234" s="92">
        <v>388617083</v>
      </c>
      <c r="I234" s="71">
        <f t="shared" si="6"/>
        <v>388617083</v>
      </c>
      <c r="J234" s="63" t="s">
        <v>35</v>
      </c>
      <c r="K234" s="63" t="s">
        <v>35</v>
      </c>
      <c r="L234" s="63" t="s">
        <v>628</v>
      </c>
    </row>
    <row r="235" spans="2:12" s="18" customFormat="1" ht="76.5" customHeight="1">
      <c r="B235" s="63">
        <v>25101914</v>
      </c>
      <c r="C235" s="63" t="s">
        <v>654</v>
      </c>
      <c r="D235" s="80" t="s">
        <v>178</v>
      </c>
      <c r="E235" s="69" t="s">
        <v>72</v>
      </c>
      <c r="F235" s="63" t="s">
        <v>146</v>
      </c>
      <c r="G235" s="63" t="s">
        <v>592</v>
      </c>
      <c r="H235" s="92">
        <v>388617083</v>
      </c>
      <c r="I235" s="71">
        <f t="shared" si="6"/>
        <v>388617083</v>
      </c>
      <c r="J235" s="63" t="s">
        <v>35</v>
      </c>
      <c r="K235" s="63" t="s">
        <v>35</v>
      </c>
      <c r="L235" s="63" t="s">
        <v>628</v>
      </c>
    </row>
    <row r="236" spans="2:12" s="18" customFormat="1" ht="76.5" customHeight="1">
      <c r="B236" s="63">
        <v>25101914</v>
      </c>
      <c r="C236" s="63" t="s">
        <v>655</v>
      </c>
      <c r="D236" s="80" t="s">
        <v>178</v>
      </c>
      <c r="E236" s="69" t="s">
        <v>72</v>
      </c>
      <c r="F236" s="63" t="s">
        <v>146</v>
      </c>
      <c r="G236" s="63" t="s">
        <v>592</v>
      </c>
      <c r="H236" s="92">
        <v>468880390</v>
      </c>
      <c r="I236" s="71">
        <f t="shared" si="6"/>
        <v>468880390</v>
      </c>
      <c r="J236" s="63" t="s">
        <v>35</v>
      </c>
      <c r="K236" s="63" t="s">
        <v>35</v>
      </c>
      <c r="L236" s="63" t="s">
        <v>628</v>
      </c>
    </row>
    <row r="237" spans="2:12" s="18" customFormat="1" ht="76.5" customHeight="1">
      <c r="B237" s="63">
        <v>25101914</v>
      </c>
      <c r="C237" s="63" t="s">
        <v>656</v>
      </c>
      <c r="D237" s="80" t="s">
        <v>178</v>
      </c>
      <c r="E237" s="69" t="s">
        <v>72</v>
      </c>
      <c r="F237" s="63" t="s">
        <v>146</v>
      </c>
      <c r="G237" s="63" t="s">
        <v>592</v>
      </c>
      <c r="H237" s="92">
        <v>827109426</v>
      </c>
      <c r="I237" s="71">
        <f t="shared" si="6"/>
        <v>827109426</v>
      </c>
      <c r="J237" s="63" t="s">
        <v>35</v>
      </c>
      <c r="K237" s="63" t="s">
        <v>35</v>
      </c>
      <c r="L237" s="63" t="s">
        <v>628</v>
      </c>
    </row>
    <row r="238" spans="2:12" s="18" customFormat="1" ht="76.5" customHeight="1">
      <c r="B238" s="63">
        <v>25101914</v>
      </c>
      <c r="C238" s="63" t="s">
        <v>657</v>
      </c>
      <c r="D238" s="80" t="s">
        <v>178</v>
      </c>
      <c r="E238" s="69" t="s">
        <v>72</v>
      </c>
      <c r="F238" s="63" t="s">
        <v>146</v>
      </c>
      <c r="G238" s="63" t="s">
        <v>592</v>
      </c>
      <c r="H238" s="92">
        <v>388617083</v>
      </c>
      <c r="I238" s="71">
        <f t="shared" si="6"/>
        <v>388617083</v>
      </c>
      <c r="J238" s="63" t="s">
        <v>35</v>
      </c>
      <c r="K238" s="63" t="s">
        <v>35</v>
      </c>
      <c r="L238" s="63" t="s">
        <v>628</v>
      </c>
    </row>
    <row r="239" spans="2:12" s="18" customFormat="1" ht="76.5" customHeight="1">
      <c r="B239" s="63">
        <v>25101914</v>
      </c>
      <c r="C239" s="63" t="s">
        <v>658</v>
      </c>
      <c r="D239" s="80" t="s">
        <v>156</v>
      </c>
      <c r="E239" s="69" t="s">
        <v>72</v>
      </c>
      <c r="F239" s="63" t="s">
        <v>146</v>
      </c>
      <c r="G239" s="63" t="s">
        <v>592</v>
      </c>
      <c r="H239" s="92">
        <v>388617083</v>
      </c>
      <c r="I239" s="71">
        <f t="shared" si="6"/>
        <v>388617083</v>
      </c>
      <c r="J239" s="63" t="s">
        <v>35</v>
      </c>
      <c r="K239" s="63" t="s">
        <v>35</v>
      </c>
      <c r="L239" s="63" t="s">
        <v>628</v>
      </c>
    </row>
    <row r="240" spans="2:12" s="18" customFormat="1" ht="76.5" customHeight="1">
      <c r="B240" s="63">
        <v>25101914</v>
      </c>
      <c r="C240" s="63" t="s">
        <v>659</v>
      </c>
      <c r="D240" s="80" t="s">
        <v>156</v>
      </c>
      <c r="E240" s="69" t="s">
        <v>72</v>
      </c>
      <c r="F240" s="63" t="s">
        <v>146</v>
      </c>
      <c r="G240" s="63" t="s">
        <v>592</v>
      </c>
      <c r="H240" s="92">
        <v>388617083</v>
      </c>
      <c r="I240" s="71">
        <f t="shared" si="6"/>
        <v>388617083</v>
      </c>
      <c r="J240" s="63" t="s">
        <v>35</v>
      </c>
      <c r="K240" s="63" t="s">
        <v>35</v>
      </c>
      <c r="L240" s="63" t="s">
        <v>628</v>
      </c>
    </row>
    <row r="241" spans="2:12" s="18" customFormat="1" ht="76.5" customHeight="1">
      <c r="B241" s="63">
        <v>25101914</v>
      </c>
      <c r="C241" s="63" t="s">
        <v>660</v>
      </c>
      <c r="D241" s="80" t="s">
        <v>156</v>
      </c>
      <c r="E241" s="69" t="s">
        <v>72</v>
      </c>
      <c r="F241" s="63" t="s">
        <v>146</v>
      </c>
      <c r="G241" s="63" t="s">
        <v>592</v>
      </c>
      <c r="H241" s="92">
        <v>388617083</v>
      </c>
      <c r="I241" s="71">
        <f t="shared" si="6"/>
        <v>388617083</v>
      </c>
      <c r="J241" s="63" t="s">
        <v>35</v>
      </c>
      <c r="K241" s="63" t="s">
        <v>35</v>
      </c>
      <c r="L241" s="63" t="s">
        <v>628</v>
      </c>
    </row>
    <row r="242" spans="2:12" s="18" customFormat="1" ht="76.5" customHeight="1">
      <c r="B242" s="63">
        <v>25101914</v>
      </c>
      <c r="C242" s="63" t="s">
        <v>661</v>
      </c>
      <c r="D242" s="80" t="s">
        <v>156</v>
      </c>
      <c r="E242" s="69" t="s">
        <v>72</v>
      </c>
      <c r="F242" s="63" t="s">
        <v>146</v>
      </c>
      <c r="G242" s="63" t="s">
        <v>592</v>
      </c>
      <c r="H242" s="92">
        <v>388617083</v>
      </c>
      <c r="I242" s="71">
        <f t="shared" si="6"/>
        <v>388617083</v>
      </c>
      <c r="J242" s="63" t="s">
        <v>35</v>
      </c>
      <c r="K242" s="63" t="s">
        <v>35</v>
      </c>
      <c r="L242" s="63" t="s">
        <v>628</v>
      </c>
    </row>
    <row r="243" spans="2:12" s="18" customFormat="1" ht="76.5" customHeight="1">
      <c r="B243" s="63">
        <v>25101914</v>
      </c>
      <c r="C243" s="63" t="s">
        <v>662</v>
      </c>
      <c r="D243" s="80" t="s">
        <v>156</v>
      </c>
      <c r="E243" s="69" t="s">
        <v>72</v>
      </c>
      <c r="F243" s="63" t="s">
        <v>146</v>
      </c>
      <c r="G243" s="63" t="s">
        <v>592</v>
      </c>
      <c r="H243" s="92">
        <v>388617083</v>
      </c>
      <c r="I243" s="71">
        <f t="shared" si="6"/>
        <v>388617083</v>
      </c>
      <c r="J243" s="63" t="s">
        <v>35</v>
      </c>
      <c r="K243" s="63" t="s">
        <v>35</v>
      </c>
      <c r="L243" s="63" t="s">
        <v>628</v>
      </c>
    </row>
    <row r="244" spans="2:12" s="18" customFormat="1" ht="76.5" customHeight="1">
      <c r="B244" s="63">
        <v>25101914</v>
      </c>
      <c r="C244" s="63" t="s">
        <v>663</v>
      </c>
      <c r="D244" s="80" t="s">
        <v>156</v>
      </c>
      <c r="E244" s="69" t="s">
        <v>72</v>
      </c>
      <c r="F244" s="63" t="s">
        <v>146</v>
      </c>
      <c r="G244" s="63" t="s">
        <v>592</v>
      </c>
      <c r="H244" s="92">
        <v>388617083</v>
      </c>
      <c r="I244" s="71">
        <f t="shared" si="6"/>
        <v>388617083</v>
      </c>
      <c r="J244" s="63" t="s">
        <v>35</v>
      </c>
      <c r="K244" s="63" t="s">
        <v>35</v>
      </c>
      <c r="L244" s="63" t="s">
        <v>628</v>
      </c>
    </row>
    <row r="245" spans="2:12" s="18" customFormat="1" ht="76.5" customHeight="1">
      <c r="B245" s="63">
        <v>25101914</v>
      </c>
      <c r="C245" s="63" t="s">
        <v>664</v>
      </c>
      <c r="D245" s="80" t="s">
        <v>145</v>
      </c>
      <c r="E245" s="69" t="s">
        <v>72</v>
      </c>
      <c r="F245" s="63" t="s">
        <v>146</v>
      </c>
      <c r="G245" s="63" t="s">
        <v>592</v>
      </c>
      <c r="H245" s="92">
        <v>413554713</v>
      </c>
      <c r="I245" s="71">
        <f t="shared" si="6"/>
        <v>413554713</v>
      </c>
      <c r="J245" s="63" t="s">
        <v>35</v>
      </c>
      <c r="K245" s="63" t="s">
        <v>35</v>
      </c>
      <c r="L245" s="63" t="s">
        <v>628</v>
      </c>
    </row>
    <row r="246" spans="2:12" s="18" customFormat="1" ht="76.5" customHeight="1">
      <c r="B246" s="63">
        <v>25101914</v>
      </c>
      <c r="C246" s="63" t="s">
        <v>665</v>
      </c>
      <c r="D246" s="80" t="s">
        <v>145</v>
      </c>
      <c r="E246" s="69" t="s">
        <v>72</v>
      </c>
      <c r="F246" s="63" t="s">
        <v>146</v>
      </c>
      <c r="G246" s="63" t="s">
        <v>592</v>
      </c>
      <c r="H246" s="92">
        <v>413554713</v>
      </c>
      <c r="I246" s="71">
        <f t="shared" si="6"/>
        <v>413554713</v>
      </c>
      <c r="J246" s="63" t="s">
        <v>35</v>
      </c>
      <c r="K246" s="63" t="s">
        <v>35</v>
      </c>
      <c r="L246" s="63" t="s">
        <v>628</v>
      </c>
    </row>
    <row r="247" spans="2:12" s="18" customFormat="1" ht="76.5" customHeight="1">
      <c r="B247" s="91">
        <v>77101600</v>
      </c>
      <c r="C247" s="63" t="s">
        <v>785</v>
      </c>
      <c r="D247" s="80" t="s">
        <v>177</v>
      </c>
      <c r="E247" s="69" t="s">
        <v>72</v>
      </c>
      <c r="F247" s="63" t="s">
        <v>193</v>
      </c>
      <c r="G247" s="63" t="s">
        <v>592</v>
      </c>
      <c r="H247" s="92">
        <v>51500000</v>
      </c>
      <c r="I247" s="71">
        <f t="shared" si="6"/>
        <v>51500000</v>
      </c>
      <c r="J247" s="63" t="s">
        <v>35</v>
      </c>
      <c r="K247" s="63" t="s">
        <v>35</v>
      </c>
      <c r="L247" s="63" t="s">
        <v>628</v>
      </c>
    </row>
    <row r="248" spans="2:12" s="18" customFormat="1" ht="76.5" customHeight="1">
      <c r="B248" s="91">
        <v>77101600</v>
      </c>
      <c r="C248" s="63" t="s">
        <v>774</v>
      </c>
      <c r="D248" s="80" t="s">
        <v>177</v>
      </c>
      <c r="E248" s="69" t="s">
        <v>72</v>
      </c>
      <c r="F248" s="63" t="s">
        <v>193</v>
      </c>
      <c r="G248" s="63" t="s">
        <v>592</v>
      </c>
      <c r="H248" s="92">
        <v>39500000</v>
      </c>
      <c r="I248" s="71">
        <f t="shared" si="6"/>
        <v>39500000</v>
      </c>
      <c r="J248" s="63" t="s">
        <v>35</v>
      </c>
      <c r="K248" s="63" t="s">
        <v>35</v>
      </c>
      <c r="L248" s="63" t="s">
        <v>628</v>
      </c>
    </row>
    <row r="249" spans="2:12" s="18" customFormat="1" ht="76.5" customHeight="1">
      <c r="B249" s="91">
        <v>77101600</v>
      </c>
      <c r="C249" s="63" t="s">
        <v>773</v>
      </c>
      <c r="D249" s="80" t="s">
        <v>177</v>
      </c>
      <c r="E249" s="69" t="s">
        <v>72</v>
      </c>
      <c r="F249" s="63" t="s">
        <v>193</v>
      </c>
      <c r="G249" s="63" t="s">
        <v>592</v>
      </c>
      <c r="H249" s="92">
        <v>64000000</v>
      </c>
      <c r="I249" s="71">
        <f>+H249</f>
        <v>64000000</v>
      </c>
      <c r="J249" s="63" t="s">
        <v>35</v>
      </c>
      <c r="K249" s="63" t="s">
        <v>35</v>
      </c>
      <c r="L249" s="63" t="s">
        <v>628</v>
      </c>
    </row>
    <row r="250" spans="2:12" s="18" customFormat="1" ht="76.5" customHeight="1">
      <c r="B250" s="91">
        <v>77101600</v>
      </c>
      <c r="C250" s="63" t="s">
        <v>775</v>
      </c>
      <c r="D250" s="80" t="s">
        <v>177</v>
      </c>
      <c r="E250" s="69" t="s">
        <v>72</v>
      </c>
      <c r="F250" s="63" t="s">
        <v>193</v>
      </c>
      <c r="G250" s="63" t="s">
        <v>592</v>
      </c>
      <c r="H250" s="92">
        <v>43500000</v>
      </c>
      <c r="I250" s="71">
        <f t="shared" si="6"/>
        <v>43500000</v>
      </c>
      <c r="J250" s="63" t="s">
        <v>35</v>
      </c>
      <c r="K250" s="63" t="s">
        <v>35</v>
      </c>
      <c r="L250" s="63" t="s">
        <v>628</v>
      </c>
    </row>
    <row r="251" spans="2:12" s="18" customFormat="1" ht="76.5" customHeight="1">
      <c r="B251" s="91">
        <v>77101600</v>
      </c>
      <c r="C251" s="63" t="s">
        <v>776</v>
      </c>
      <c r="D251" s="80" t="s">
        <v>177</v>
      </c>
      <c r="E251" s="69" t="s">
        <v>72</v>
      </c>
      <c r="F251" s="63" t="s">
        <v>193</v>
      </c>
      <c r="G251" s="63" t="s">
        <v>592</v>
      </c>
      <c r="H251" s="92">
        <v>43500000</v>
      </c>
      <c r="I251" s="71">
        <f t="shared" si="6"/>
        <v>43500000</v>
      </c>
      <c r="J251" s="63" t="s">
        <v>35</v>
      </c>
      <c r="K251" s="63" t="s">
        <v>35</v>
      </c>
      <c r="L251" s="63" t="s">
        <v>628</v>
      </c>
    </row>
    <row r="252" spans="2:12" s="18" customFormat="1" ht="76.5" customHeight="1">
      <c r="B252" s="91">
        <v>77101600</v>
      </c>
      <c r="C252" s="63" t="s">
        <v>777</v>
      </c>
      <c r="D252" s="80" t="s">
        <v>177</v>
      </c>
      <c r="E252" s="69" t="s">
        <v>72</v>
      </c>
      <c r="F252" s="63" t="s">
        <v>193</v>
      </c>
      <c r="G252" s="63" t="s">
        <v>592</v>
      </c>
      <c r="H252" s="92">
        <v>43500000</v>
      </c>
      <c r="I252" s="71">
        <f t="shared" si="6"/>
        <v>43500000</v>
      </c>
      <c r="J252" s="63" t="s">
        <v>35</v>
      </c>
      <c r="K252" s="63" t="s">
        <v>35</v>
      </c>
      <c r="L252" s="63" t="s">
        <v>628</v>
      </c>
    </row>
    <row r="253" spans="2:12" s="18" customFormat="1" ht="76.5" customHeight="1">
      <c r="B253" s="91">
        <v>77101600</v>
      </c>
      <c r="C253" s="63" t="s">
        <v>778</v>
      </c>
      <c r="D253" s="80" t="s">
        <v>177</v>
      </c>
      <c r="E253" s="69" t="s">
        <v>72</v>
      </c>
      <c r="F253" s="63" t="s">
        <v>193</v>
      </c>
      <c r="G253" s="63" t="s">
        <v>592</v>
      </c>
      <c r="H253" s="92">
        <v>51500000</v>
      </c>
      <c r="I253" s="71">
        <f t="shared" si="6"/>
        <v>51500000</v>
      </c>
      <c r="J253" s="63" t="s">
        <v>35</v>
      </c>
      <c r="K253" s="63" t="s">
        <v>35</v>
      </c>
      <c r="L253" s="63" t="s">
        <v>628</v>
      </c>
    </row>
    <row r="254" spans="2:12" s="18" customFormat="1" ht="76.5" customHeight="1">
      <c r="B254" s="91">
        <v>77101600</v>
      </c>
      <c r="C254" s="63" t="s">
        <v>779</v>
      </c>
      <c r="D254" s="80" t="s">
        <v>177</v>
      </c>
      <c r="E254" s="69" t="s">
        <v>72</v>
      </c>
      <c r="F254" s="63" t="s">
        <v>193</v>
      </c>
      <c r="G254" s="63" t="s">
        <v>592</v>
      </c>
      <c r="H254" s="92">
        <v>43500000</v>
      </c>
      <c r="I254" s="71">
        <f t="shared" si="6"/>
        <v>43500000</v>
      </c>
      <c r="J254" s="63" t="s">
        <v>35</v>
      </c>
      <c r="K254" s="63" t="s">
        <v>35</v>
      </c>
      <c r="L254" s="63" t="s">
        <v>628</v>
      </c>
    </row>
    <row r="255" spans="2:12" s="18" customFormat="1" ht="76.5" customHeight="1">
      <c r="B255" s="91">
        <v>77101600</v>
      </c>
      <c r="C255" s="63" t="s">
        <v>780</v>
      </c>
      <c r="D255" s="80" t="s">
        <v>177</v>
      </c>
      <c r="E255" s="69" t="s">
        <v>72</v>
      </c>
      <c r="F255" s="63" t="s">
        <v>193</v>
      </c>
      <c r="G255" s="63" t="s">
        <v>592</v>
      </c>
      <c r="H255" s="92">
        <v>59500000</v>
      </c>
      <c r="I255" s="71">
        <f t="shared" si="6"/>
        <v>59500000</v>
      </c>
      <c r="J255" s="63" t="s">
        <v>35</v>
      </c>
      <c r="K255" s="63" t="s">
        <v>35</v>
      </c>
      <c r="L255" s="63" t="s">
        <v>628</v>
      </c>
    </row>
    <row r="256" spans="2:12" s="18" customFormat="1" ht="76.5" customHeight="1">
      <c r="B256" s="91">
        <v>77101600</v>
      </c>
      <c r="C256" s="63" t="s">
        <v>781</v>
      </c>
      <c r="D256" s="80" t="s">
        <v>177</v>
      </c>
      <c r="E256" s="69" t="s">
        <v>72</v>
      </c>
      <c r="F256" s="63" t="s">
        <v>193</v>
      </c>
      <c r="G256" s="63" t="s">
        <v>592</v>
      </c>
      <c r="H256" s="92">
        <v>51500000</v>
      </c>
      <c r="I256" s="71">
        <f t="shared" si="6"/>
        <v>51500000</v>
      </c>
      <c r="J256" s="63" t="s">
        <v>35</v>
      </c>
      <c r="K256" s="63" t="s">
        <v>35</v>
      </c>
      <c r="L256" s="63" t="s">
        <v>628</v>
      </c>
    </row>
    <row r="257" spans="2:12" s="18" customFormat="1" ht="76.5" customHeight="1">
      <c r="B257" s="91">
        <v>77101600</v>
      </c>
      <c r="C257" s="63" t="s">
        <v>782</v>
      </c>
      <c r="D257" s="80" t="s">
        <v>177</v>
      </c>
      <c r="E257" s="69" t="s">
        <v>72</v>
      </c>
      <c r="F257" s="63" t="s">
        <v>193</v>
      </c>
      <c r="G257" s="63" t="s">
        <v>592</v>
      </c>
      <c r="H257" s="92">
        <v>43500000</v>
      </c>
      <c r="I257" s="71">
        <f t="shared" si="6"/>
        <v>43500000</v>
      </c>
      <c r="J257" s="63" t="s">
        <v>35</v>
      </c>
      <c r="K257" s="63" t="s">
        <v>35</v>
      </c>
      <c r="L257" s="63" t="s">
        <v>628</v>
      </c>
    </row>
    <row r="258" spans="2:12" s="18" customFormat="1" ht="76.5" customHeight="1">
      <c r="B258" s="91">
        <v>77101600</v>
      </c>
      <c r="C258" s="63" t="s">
        <v>783</v>
      </c>
      <c r="D258" s="80" t="s">
        <v>177</v>
      </c>
      <c r="E258" s="69" t="s">
        <v>72</v>
      </c>
      <c r="F258" s="63" t="s">
        <v>193</v>
      </c>
      <c r="G258" s="63" t="s">
        <v>592</v>
      </c>
      <c r="H258" s="92">
        <v>51500000</v>
      </c>
      <c r="I258" s="71">
        <f t="shared" si="6"/>
        <v>51500000</v>
      </c>
      <c r="J258" s="63" t="s">
        <v>35</v>
      </c>
      <c r="K258" s="63" t="s">
        <v>35</v>
      </c>
      <c r="L258" s="63" t="s">
        <v>628</v>
      </c>
    </row>
    <row r="259" spans="2:12" s="18" customFormat="1" ht="76.5" customHeight="1">
      <c r="B259" s="91">
        <v>77101600</v>
      </c>
      <c r="C259" s="63" t="s">
        <v>784</v>
      </c>
      <c r="D259" s="80" t="s">
        <v>177</v>
      </c>
      <c r="E259" s="69" t="s">
        <v>72</v>
      </c>
      <c r="F259" s="63" t="s">
        <v>193</v>
      </c>
      <c r="G259" s="63" t="s">
        <v>592</v>
      </c>
      <c r="H259" s="92">
        <v>39500000</v>
      </c>
      <c r="I259" s="71">
        <f t="shared" si="6"/>
        <v>39500000</v>
      </c>
      <c r="J259" s="63" t="s">
        <v>35</v>
      </c>
      <c r="K259" s="63" t="s">
        <v>35</v>
      </c>
      <c r="L259" s="63" t="s">
        <v>628</v>
      </c>
    </row>
    <row r="260" spans="2:12" s="18" customFormat="1" ht="76.5" customHeight="1">
      <c r="B260" s="91">
        <v>77101600</v>
      </c>
      <c r="C260" s="63" t="s">
        <v>666</v>
      </c>
      <c r="D260" s="80" t="s">
        <v>177</v>
      </c>
      <c r="E260" s="69" t="s">
        <v>72</v>
      </c>
      <c r="F260" s="63" t="s">
        <v>193</v>
      </c>
      <c r="G260" s="63" t="s">
        <v>592</v>
      </c>
      <c r="H260" s="92">
        <v>46000000</v>
      </c>
      <c r="I260" s="71">
        <f t="shared" si="6"/>
        <v>46000000</v>
      </c>
      <c r="J260" s="63" t="s">
        <v>35</v>
      </c>
      <c r="K260" s="63" t="s">
        <v>35</v>
      </c>
      <c r="L260" s="63" t="s">
        <v>628</v>
      </c>
    </row>
    <row r="261" spans="2:12" s="18" customFormat="1" ht="76.5" customHeight="1">
      <c r="B261" s="91">
        <v>77101600</v>
      </c>
      <c r="C261" s="63" t="s">
        <v>667</v>
      </c>
      <c r="D261" s="80" t="s">
        <v>177</v>
      </c>
      <c r="E261" s="69" t="s">
        <v>72</v>
      </c>
      <c r="F261" s="63" t="s">
        <v>193</v>
      </c>
      <c r="G261" s="63" t="s">
        <v>592</v>
      </c>
      <c r="H261" s="92">
        <v>50000000</v>
      </c>
      <c r="I261" s="71">
        <f t="shared" si="6"/>
        <v>50000000</v>
      </c>
      <c r="J261" s="63" t="s">
        <v>35</v>
      </c>
      <c r="K261" s="63" t="s">
        <v>35</v>
      </c>
      <c r="L261" s="63" t="s">
        <v>628</v>
      </c>
    </row>
    <row r="262" spans="2:12" s="18" customFormat="1" ht="76.5" customHeight="1">
      <c r="B262" s="91">
        <v>77101600</v>
      </c>
      <c r="C262" s="63" t="s">
        <v>668</v>
      </c>
      <c r="D262" s="80" t="s">
        <v>177</v>
      </c>
      <c r="E262" s="69" t="s">
        <v>72</v>
      </c>
      <c r="F262" s="63" t="s">
        <v>193</v>
      </c>
      <c r="G262" s="63" t="s">
        <v>592</v>
      </c>
      <c r="H262" s="92">
        <v>34000000</v>
      </c>
      <c r="I262" s="71">
        <f t="shared" si="6"/>
        <v>34000000</v>
      </c>
      <c r="J262" s="63" t="s">
        <v>35</v>
      </c>
      <c r="K262" s="63" t="s">
        <v>35</v>
      </c>
      <c r="L262" s="63" t="s">
        <v>628</v>
      </c>
    </row>
    <row r="263" spans="2:12" s="18" customFormat="1" ht="76.5" customHeight="1">
      <c r="B263" s="91">
        <v>77101600</v>
      </c>
      <c r="C263" s="63" t="s">
        <v>669</v>
      </c>
      <c r="D263" s="80" t="s">
        <v>177</v>
      </c>
      <c r="E263" s="69" t="s">
        <v>72</v>
      </c>
      <c r="F263" s="63" t="s">
        <v>193</v>
      </c>
      <c r="G263" s="63" t="s">
        <v>592</v>
      </c>
      <c r="H263" s="92">
        <v>35000000</v>
      </c>
      <c r="I263" s="71">
        <f t="shared" si="6"/>
        <v>35000000</v>
      </c>
      <c r="J263" s="63" t="s">
        <v>35</v>
      </c>
      <c r="K263" s="63" t="s">
        <v>35</v>
      </c>
      <c r="L263" s="63" t="s">
        <v>628</v>
      </c>
    </row>
    <row r="264" spans="2:12" s="18" customFormat="1" ht="125.25" customHeight="1">
      <c r="B264" s="63">
        <v>77101600</v>
      </c>
      <c r="C264" s="63" t="s">
        <v>670</v>
      </c>
      <c r="D264" s="80" t="s">
        <v>49</v>
      </c>
      <c r="E264" s="69" t="s">
        <v>41</v>
      </c>
      <c r="F264" s="63" t="s">
        <v>38</v>
      </c>
      <c r="G264" s="63" t="s">
        <v>592</v>
      </c>
      <c r="H264" s="92">
        <v>200000000</v>
      </c>
      <c r="I264" s="71">
        <f t="shared" si="6"/>
        <v>200000000</v>
      </c>
      <c r="J264" s="63" t="s">
        <v>35</v>
      </c>
      <c r="K264" s="63" t="s">
        <v>35</v>
      </c>
      <c r="L264" s="63" t="s">
        <v>628</v>
      </c>
    </row>
    <row r="265" spans="2:12" s="13" customFormat="1" ht="78.75" customHeight="1">
      <c r="B265" s="74">
        <v>83101500</v>
      </c>
      <c r="C265" s="74" t="s">
        <v>700</v>
      </c>
      <c r="D265" s="74" t="s">
        <v>46</v>
      </c>
      <c r="E265" s="58" t="s">
        <v>179</v>
      </c>
      <c r="F265" s="58" t="s">
        <v>100</v>
      </c>
      <c r="G265" s="58" t="s">
        <v>37</v>
      </c>
      <c r="H265" s="75">
        <v>31200000</v>
      </c>
      <c r="I265" s="68">
        <f>+H265</f>
        <v>31200000</v>
      </c>
      <c r="J265" s="58" t="s">
        <v>35</v>
      </c>
      <c r="K265" s="58" t="s">
        <v>35</v>
      </c>
      <c r="L265" s="58" t="s">
        <v>699</v>
      </c>
    </row>
    <row r="266" spans="2:12" s="13" customFormat="1" ht="78.75" customHeight="1">
      <c r="B266" s="74">
        <v>81101516</v>
      </c>
      <c r="C266" s="74" t="s">
        <v>701</v>
      </c>
      <c r="D266" s="74" t="s">
        <v>46</v>
      </c>
      <c r="E266" s="58" t="s">
        <v>179</v>
      </c>
      <c r="F266" s="58" t="s">
        <v>100</v>
      </c>
      <c r="G266" s="58" t="s">
        <v>37</v>
      </c>
      <c r="H266" s="75">
        <v>32000000</v>
      </c>
      <c r="I266" s="68">
        <f>+H266</f>
        <v>32000000</v>
      </c>
      <c r="J266" s="58" t="s">
        <v>35</v>
      </c>
      <c r="K266" s="58" t="s">
        <v>35</v>
      </c>
      <c r="L266" s="58" t="s">
        <v>699</v>
      </c>
    </row>
    <row r="267" spans="2:12" s="13" customFormat="1" ht="78.75" customHeight="1">
      <c r="B267" s="74">
        <v>81101516</v>
      </c>
      <c r="C267" s="74" t="s">
        <v>797</v>
      </c>
      <c r="D267" s="74" t="s">
        <v>46</v>
      </c>
      <c r="E267" s="58" t="s">
        <v>179</v>
      </c>
      <c r="F267" s="58" t="s">
        <v>100</v>
      </c>
      <c r="G267" s="58" t="s">
        <v>37</v>
      </c>
      <c r="H267" s="75">
        <v>32000000</v>
      </c>
      <c r="I267" s="68">
        <f>+H267</f>
        <v>32000000</v>
      </c>
      <c r="J267" s="58" t="s">
        <v>35</v>
      </c>
      <c r="K267" s="58" t="s">
        <v>35</v>
      </c>
      <c r="L267" s="58" t="s">
        <v>699</v>
      </c>
    </row>
    <row r="268" spans="2:12" s="13" customFormat="1" ht="117" customHeight="1">
      <c r="B268" s="74">
        <v>81101516</v>
      </c>
      <c r="C268" s="74" t="s">
        <v>798</v>
      </c>
      <c r="D268" s="74" t="s">
        <v>46</v>
      </c>
      <c r="E268" s="58" t="s">
        <v>179</v>
      </c>
      <c r="F268" s="58" t="s">
        <v>100</v>
      </c>
      <c r="G268" s="58" t="s">
        <v>37</v>
      </c>
      <c r="H268" s="75">
        <v>35000000</v>
      </c>
      <c r="I268" s="68">
        <f>+H268</f>
        <v>35000000</v>
      </c>
      <c r="J268" s="58" t="s">
        <v>35</v>
      </c>
      <c r="K268" s="58" t="s">
        <v>35</v>
      </c>
      <c r="L268" s="58" t="s">
        <v>699</v>
      </c>
    </row>
    <row r="269" spans="2:12" s="13" customFormat="1" ht="84.75" customHeight="1">
      <c r="B269" s="74">
        <v>83101500</v>
      </c>
      <c r="C269" s="74" t="s">
        <v>701</v>
      </c>
      <c r="D269" s="74" t="s">
        <v>46</v>
      </c>
      <c r="E269" s="58" t="s">
        <v>179</v>
      </c>
      <c r="F269" s="58" t="s">
        <v>100</v>
      </c>
      <c r="G269" s="58" t="s">
        <v>37</v>
      </c>
      <c r="H269" s="75">
        <v>53568000</v>
      </c>
      <c r="I269" s="68">
        <f aca="true" t="shared" si="7" ref="I269:I310">+H269</f>
        <v>53568000</v>
      </c>
      <c r="J269" s="58" t="s">
        <v>35</v>
      </c>
      <c r="K269" s="58" t="s">
        <v>35</v>
      </c>
      <c r="L269" s="58" t="s">
        <v>699</v>
      </c>
    </row>
    <row r="270" spans="2:12" s="13" customFormat="1" ht="79.5" customHeight="1">
      <c r="B270" s="74">
        <v>83101500</v>
      </c>
      <c r="C270" s="74" t="s">
        <v>702</v>
      </c>
      <c r="D270" s="74" t="s">
        <v>46</v>
      </c>
      <c r="E270" s="58" t="s">
        <v>179</v>
      </c>
      <c r="F270" s="58" t="s">
        <v>100</v>
      </c>
      <c r="G270" s="58" t="s">
        <v>37</v>
      </c>
      <c r="H270" s="75">
        <v>40000000</v>
      </c>
      <c r="I270" s="68">
        <f t="shared" si="7"/>
        <v>40000000</v>
      </c>
      <c r="J270" s="58" t="s">
        <v>35</v>
      </c>
      <c r="K270" s="58" t="s">
        <v>35</v>
      </c>
      <c r="L270" s="58" t="s">
        <v>699</v>
      </c>
    </row>
    <row r="271" spans="2:12" s="13" customFormat="1" ht="78.75" customHeight="1">
      <c r="B271" s="74">
        <v>83101500</v>
      </c>
      <c r="C271" s="74" t="s">
        <v>703</v>
      </c>
      <c r="D271" s="74" t="s">
        <v>46</v>
      </c>
      <c r="E271" s="58" t="s">
        <v>179</v>
      </c>
      <c r="F271" s="58" t="s">
        <v>100</v>
      </c>
      <c r="G271" s="58" t="s">
        <v>37</v>
      </c>
      <c r="H271" s="75">
        <v>34560000</v>
      </c>
      <c r="I271" s="68">
        <f t="shared" si="7"/>
        <v>34560000</v>
      </c>
      <c r="J271" s="58" t="s">
        <v>35</v>
      </c>
      <c r="K271" s="58" t="s">
        <v>35</v>
      </c>
      <c r="L271" s="58" t="s">
        <v>699</v>
      </c>
    </row>
    <row r="272" spans="2:12" s="13" customFormat="1" ht="81.75" customHeight="1">
      <c r="B272" s="74">
        <v>83101500</v>
      </c>
      <c r="C272" s="74" t="s">
        <v>704</v>
      </c>
      <c r="D272" s="74" t="s">
        <v>46</v>
      </c>
      <c r="E272" s="58" t="s">
        <v>179</v>
      </c>
      <c r="F272" s="58" t="s">
        <v>100</v>
      </c>
      <c r="G272" s="58" t="s">
        <v>37</v>
      </c>
      <c r="H272" s="75">
        <v>41256000</v>
      </c>
      <c r="I272" s="68">
        <f t="shared" si="7"/>
        <v>41256000</v>
      </c>
      <c r="J272" s="58" t="s">
        <v>35</v>
      </c>
      <c r="K272" s="58" t="s">
        <v>35</v>
      </c>
      <c r="L272" s="58" t="s">
        <v>699</v>
      </c>
    </row>
    <row r="273" spans="2:12" s="13" customFormat="1" ht="79.5" customHeight="1">
      <c r="B273" s="74">
        <v>83101500</v>
      </c>
      <c r="C273" s="74" t="s">
        <v>705</v>
      </c>
      <c r="D273" s="74" t="s">
        <v>46</v>
      </c>
      <c r="E273" s="58" t="s">
        <v>179</v>
      </c>
      <c r="F273" s="58" t="s">
        <v>100</v>
      </c>
      <c r="G273" s="58" t="s">
        <v>37</v>
      </c>
      <c r="H273" s="75">
        <v>38880000</v>
      </c>
      <c r="I273" s="68">
        <f t="shared" si="7"/>
        <v>38880000</v>
      </c>
      <c r="J273" s="58" t="s">
        <v>35</v>
      </c>
      <c r="K273" s="58" t="s">
        <v>35</v>
      </c>
      <c r="L273" s="58" t="s">
        <v>699</v>
      </c>
    </row>
    <row r="274" spans="2:12" s="13" customFormat="1" ht="81.75" customHeight="1">
      <c r="B274" s="74">
        <v>83101500</v>
      </c>
      <c r="C274" s="74" t="s">
        <v>706</v>
      </c>
      <c r="D274" s="74" t="s">
        <v>46</v>
      </c>
      <c r="E274" s="58" t="s">
        <v>179</v>
      </c>
      <c r="F274" s="58" t="s">
        <v>100</v>
      </c>
      <c r="G274" s="58" t="s">
        <v>37</v>
      </c>
      <c r="H274" s="75">
        <v>40000000</v>
      </c>
      <c r="I274" s="68">
        <f t="shared" si="7"/>
        <v>40000000</v>
      </c>
      <c r="J274" s="58" t="s">
        <v>35</v>
      </c>
      <c r="K274" s="58" t="s">
        <v>35</v>
      </c>
      <c r="L274" s="58" t="s">
        <v>699</v>
      </c>
    </row>
    <row r="275" spans="2:12" s="13" customFormat="1" ht="81.75" customHeight="1">
      <c r="B275" s="74">
        <v>83101500</v>
      </c>
      <c r="C275" s="74" t="s">
        <v>706</v>
      </c>
      <c r="D275" s="74" t="s">
        <v>46</v>
      </c>
      <c r="E275" s="58" t="s">
        <v>179</v>
      </c>
      <c r="F275" s="58" t="s">
        <v>100</v>
      </c>
      <c r="G275" s="58" t="s">
        <v>37</v>
      </c>
      <c r="H275" s="75">
        <v>40000000</v>
      </c>
      <c r="I275" s="68">
        <f t="shared" si="7"/>
        <v>40000000</v>
      </c>
      <c r="J275" s="58" t="s">
        <v>35</v>
      </c>
      <c r="K275" s="58" t="s">
        <v>35</v>
      </c>
      <c r="L275" s="58" t="s">
        <v>699</v>
      </c>
    </row>
    <row r="276" spans="2:12" s="13" customFormat="1" ht="100.5" customHeight="1">
      <c r="B276" s="74">
        <v>83101500</v>
      </c>
      <c r="C276" s="74" t="s">
        <v>750</v>
      </c>
      <c r="D276" s="74" t="s">
        <v>46</v>
      </c>
      <c r="E276" s="58" t="s">
        <v>179</v>
      </c>
      <c r="F276" s="58" t="s">
        <v>100</v>
      </c>
      <c r="G276" s="58" t="s">
        <v>37</v>
      </c>
      <c r="H276" s="75">
        <v>16000000</v>
      </c>
      <c r="I276" s="68">
        <f t="shared" si="7"/>
        <v>16000000</v>
      </c>
      <c r="J276" s="58" t="s">
        <v>35</v>
      </c>
      <c r="K276" s="58" t="s">
        <v>35</v>
      </c>
      <c r="L276" s="58" t="s">
        <v>699</v>
      </c>
    </row>
    <row r="277" spans="2:12" s="13" customFormat="1" ht="111.75" customHeight="1">
      <c r="B277" s="74">
        <v>83101500</v>
      </c>
      <c r="C277" s="74" t="s">
        <v>707</v>
      </c>
      <c r="D277" s="74" t="s">
        <v>46</v>
      </c>
      <c r="E277" s="58" t="s">
        <v>179</v>
      </c>
      <c r="F277" s="58" t="s">
        <v>100</v>
      </c>
      <c r="G277" s="58" t="s">
        <v>37</v>
      </c>
      <c r="H277" s="75">
        <v>77760000</v>
      </c>
      <c r="I277" s="68">
        <f t="shared" si="7"/>
        <v>77760000</v>
      </c>
      <c r="J277" s="58" t="s">
        <v>35</v>
      </c>
      <c r="K277" s="58" t="s">
        <v>35</v>
      </c>
      <c r="L277" s="58" t="s">
        <v>699</v>
      </c>
    </row>
    <row r="278" spans="2:12" s="13" customFormat="1" ht="78" customHeight="1">
      <c r="B278" s="73">
        <v>83101500</v>
      </c>
      <c r="C278" s="74" t="s">
        <v>709</v>
      </c>
      <c r="D278" s="74" t="s">
        <v>46</v>
      </c>
      <c r="E278" s="58" t="s">
        <v>179</v>
      </c>
      <c r="F278" s="58" t="s">
        <v>100</v>
      </c>
      <c r="G278" s="58" t="s">
        <v>37</v>
      </c>
      <c r="H278" s="75">
        <v>48000000</v>
      </c>
      <c r="I278" s="68">
        <f t="shared" si="7"/>
        <v>48000000</v>
      </c>
      <c r="J278" s="58" t="s">
        <v>35</v>
      </c>
      <c r="K278" s="58" t="s">
        <v>35</v>
      </c>
      <c r="L278" s="58" t="s">
        <v>699</v>
      </c>
    </row>
    <row r="279" spans="2:12" s="13" customFormat="1" ht="74.25" customHeight="1">
      <c r="B279" s="73">
        <v>83101500</v>
      </c>
      <c r="C279" s="74" t="s">
        <v>709</v>
      </c>
      <c r="D279" s="74" t="s">
        <v>46</v>
      </c>
      <c r="E279" s="58" t="s">
        <v>179</v>
      </c>
      <c r="F279" s="58" t="s">
        <v>100</v>
      </c>
      <c r="G279" s="58" t="s">
        <v>37</v>
      </c>
      <c r="H279" s="75">
        <v>20000000</v>
      </c>
      <c r="I279" s="68">
        <f t="shared" si="7"/>
        <v>20000000</v>
      </c>
      <c r="J279" s="58" t="s">
        <v>35</v>
      </c>
      <c r="K279" s="58" t="s">
        <v>35</v>
      </c>
      <c r="L279" s="58" t="s">
        <v>699</v>
      </c>
    </row>
    <row r="280" spans="2:12" s="13" customFormat="1" ht="80.25" customHeight="1">
      <c r="B280" s="73">
        <v>83101500</v>
      </c>
      <c r="C280" s="74" t="s">
        <v>709</v>
      </c>
      <c r="D280" s="74" t="s">
        <v>46</v>
      </c>
      <c r="E280" s="58" t="s">
        <v>179</v>
      </c>
      <c r="F280" s="58" t="s">
        <v>100</v>
      </c>
      <c r="G280" s="58" t="s">
        <v>37</v>
      </c>
      <c r="H280" s="75">
        <v>18400000</v>
      </c>
      <c r="I280" s="68">
        <f t="shared" si="7"/>
        <v>18400000</v>
      </c>
      <c r="J280" s="58" t="s">
        <v>35</v>
      </c>
      <c r="K280" s="58" t="s">
        <v>35</v>
      </c>
      <c r="L280" s="58" t="s">
        <v>699</v>
      </c>
    </row>
    <row r="281" spans="2:12" s="13" customFormat="1" ht="77.25" customHeight="1">
      <c r="B281" s="73">
        <v>83101500</v>
      </c>
      <c r="C281" s="74" t="s">
        <v>709</v>
      </c>
      <c r="D281" s="74" t="s">
        <v>46</v>
      </c>
      <c r="E281" s="58" t="s">
        <v>179</v>
      </c>
      <c r="F281" s="58" t="s">
        <v>100</v>
      </c>
      <c r="G281" s="58" t="s">
        <v>37</v>
      </c>
      <c r="H281" s="75">
        <v>20000000</v>
      </c>
      <c r="I281" s="68">
        <f t="shared" si="7"/>
        <v>20000000</v>
      </c>
      <c r="J281" s="58" t="s">
        <v>35</v>
      </c>
      <c r="K281" s="58" t="s">
        <v>35</v>
      </c>
      <c r="L281" s="58" t="s">
        <v>699</v>
      </c>
    </row>
    <row r="282" spans="2:12" s="13" customFormat="1" ht="75.75" customHeight="1">
      <c r="B282" s="73">
        <v>83101500</v>
      </c>
      <c r="C282" s="74" t="s">
        <v>708</v>
      </c>
      <c r="D282" s="74" t="s">
        <v>46</v>
      </c>
      <c r="E282" s="58" t="s">
        <v>179</v>
      </c>
      <c r="F282" s="58" t="s">
        <v>100</v>
      </c>
      <c r="G282" s="58" t="s">
        <v>37</v>
      </c>
      <c r="H282" s="85">
        <v>18400000</v>
      </c>
      <c r="I282" s="68">
        <f t="shared" si="7"/>
        <v>18400000</v>
      </c>
      <c r="J282" s="58" t="s">
        <v>35</v>
      </c>
      <c r="K282" s="58" t="s">
        <v>35</v>
      </c>
      <c r="L282" s="58" t="s">
        <v>699</v>
      </c>
    </row>
    <row r="283" spans="2:12" s="13" customFormat="1" ht="96" customHeight="1">
      <c r="B283" s="74">
        <v>83101500</v>
      </c>
      <c r="C283" s="74" t="s">
        <v>710</v>
      </c>
      <c r="D283" s="74" t="s">
        <v>46</v>
      </c>
      <c r="E283" s="58" t="s">
        <v>179</v>
      </c>
      <c r="F283" s="58" t="s">
        <v>100</v>
      </c>
      <c r="G283" s="58" t="s">
        <v>37</v>
      </c>
      <c r="H283" s="85">
        <v>50000000</v>
      </c>
      <c r="I283" s="68">
        <f t="shared" si="7"/>
        <v>50000000</v>
      </c>
      <c r="J283" s="58" t="s">
        <v>35</v>
      </c>
      <c r="K283" s="58" t="s">
        <v>35</v>
      </c>
      <c r="L283" s="58" t="s">
        <v>699</v>
      </c>
    </row>
    <row r="284" spans="2:12" s="13" customFormat="1" ht="90" customHeight="1">
      <c r="B284" s="73">
        <v>83101500</v>
      </c>
      <c r="C284" s="74" t="s">
        <v>711</v>
      </c>
      <c r="D284" s="74" t="s">
        <v>46</v>
      </c>
      <c r="E284" s="58" t="s">
        <v>179</v>
      </c>
      <c r="F284" s="58" t="s">
        <v>100</v>
      </c>
      <c r="G284" s="58" t="s">
        <v>37</v>
      </c>
      <c r="H284" s="85">
        <v>50000000</v>
      </c>
      <c r="I284" s="68">
        <f t="shared" si="7"/>
        <v>50000000</v>
      </c>
      <c r="J284" s="58" t="s">
        <v>35</v>
      </c>
      <c r="K284" s="58" t="s">
        <v>35</v>
      </c>
      <c r="L284" s="58" t="s">
        <v>699</v>
      </c>
    </row>
    <row r="285" spans="2:12" s="13" customFormat="1" ht="92.25" customHeight="1">
      <c r="B285" s="73">
        <v>83101500</v>
      </c>
      <c r="C285" s="58" t="s">
        <v>712</v>
      </c>
      <c r="D285" s="74" t="s">
        <v>46</v>
      </c>
      <c r="E285" s="58" t="s">
        <v>179</v>
      </c>
      <c r="F285" s="58" t="s">
        <v>100</v>
      </c>
      <c r="G285" s="58" t="s">
        <v>37</v>
      </c>
      <c r="H285" s="85">
        <v>50000000</v>
      </c>
      <c r="I285" s="68">
        <f t="shared" si="7"/>
        <v>50000000</v>
      </c>
      <c r="J285" s="58" t="s">
        <v>35</v>
      </c>
      <c r="K285" s="58" t="s">
        <v>35</v>
      </c>
      <c r="L285" s="58" t="s">
        <v>699</v>
      </c>
    </row>
    <row r="286" spans="2:12" s="13" customFormat="1" ht="93" customHeight="1">
      <c r="B286" s="58">
        <v>83101500</v>
      </c>
      <c r="C286" s="74" t="s">
        <v>713</v>
      </c>
      <c r="D286" s="74" t="s">
        <v>46</v>
      </c>
      <c r="E286" s="58" t="s">
        <v>179</v>
      </c>
      <c r="F286" s="58" t="s">
        <v>100</v>
      </c>
      <c r="G286" s="58" t="s">
        <v>37</v>
      </c>
      <c r="H286" s="85">
        <v>50000000</v>
      </c>
      <c r="I286" s="68">
        <f t="shared" si="7"/>
        <v>50000000</v>
      </c>
      <c r="J286" s="58" t="s">
        <v>35</v>
      </c>
      <c r="K286" s="58" t="s">
        <v>35</v>
      </c>
      <c r="L286" s="58" t="s">
        <v>699</v>
      </c>
    </row>
    <row r="287" spans="2:12" s="13" customFormat="1" ht="108" customHeight="1">
      <c r="B287" s="74">
        <v>83101500</v>
      </c>
      <c r="C287" s="74" t="s">
        <v>714</v>
      </c>
      <c r="D287" s="74" t="s">
        <v>46</v>
      </c>
      <c r="E287" s="58" t="s">
        <v>179</v>
      </c>
      <c r="F287" s="58" t="s">
        <v>100</v>
      </c>
      <c r="G287" s="58" t="s">
        <v>37</v>
      </c>
      <c r="H287" s="85">
        <v>50000000</v>
      </c>
      <c r="I287" s="68">
        <f t="shared" si="7"/>
        <v>50000000</v>
      </c>
      <c r="J287" s="58" t="s">
        <v>35</v>
      </c>
      <c r="K287" s="58" t="s">
        <v>35</v>
      </c>
      <c r="L287" s="58" t="s">
        <v>699</v>
      </c>
    </row>
    <row r="288" spans="2:12" s="13" customFormat="1" ht="75.75" customHeight="1">
      <c r="B288" s="73">
        <v>83101500</v>
      </c>
      <c r="C288" s="74" t="s">
        <v>702</v>
      </c>
      <c r="D288" s="74" t="s">
        <v>46</v>
      </c>
      <c r="E288" s="58" t="s">
        <v>179</v>
      </c>
      <c r="F288" s="58" t="s">
        <v>100</v>
      </c>
      <c r="G288" s="58" t="s">
        <v>37</v>
      </c>
      <c r="H288" s="75">
        <v>38016000</v>
      </c>
      <c r="I288" s="68">
        <f t="shared" si="7"/>
        <v>38016000</v>
      </c>
      <c r="J288" s="58" t="s">
        <v>35</v>
      </c>
      <c r="K288" s="58" t="s">
        <v>35</v>
      </c>
      <c r="L288" s="58" t="s">
        <v>699</v>
      </c>
    </row>
    <row r="289" spans="2:12" s="13" customFormat="1" ht="78.75" customHeight="1">
      <c r="B289" s="73">
        <v>83101500</v>
      </c>
      <c r="C289" s="74" t="s">
        <v>702</v>
      </c>
      <c r="D289" s="74" t="s">
        <v>46</v>
      </c>
      <c r="E289" s="58" t="s">
        <v>179</v>
      </c>
      <c r="F289" s="58" t="s">
        <v>100</v>
      </c>
      <c r="G289" s="58" t="s">
        <v>37</v>
      </c>
      <c r="H289" s="75">
        <v>38016000</v>
      </c>
      <c r="I289" s="68">
        <f t="shared" si="7"/>
        <v>38016000</v>
      </c>
      <c r="J289" s="58" t="s">
        <v>35</v>
      </c>
      <c r="K289" s="58" t="s">
        <v>35</v>
      </c>
      <c r="L289" s="58" t="s">
        <v>699</v>
      </c>
    </row>
    <row r="290" spans="2:12" s="13" customFormat="1" ht="81.75" customHeight="1">
      <c r="B290" s="73">
        <v>83101500</v>
      </c>
      <c r="C290" s="74" t="s">
        <v>702</v>
      </c>
      <c r="D290" s="74" t="s">
        <v>46</v>
      </c>
      <c r="E290" s="58" t="s">
        <v>179</v>
      </c>
      <c r="F290" s="58" t="s">
        <v>100</v>
      </c>
      <c r="G290" s="58" t="s">
        <v>37</v>
      </c>
      <c r="H290" s="75">
        <v>38016000</v>
      </c>
      <c r="I290" s="68">
        <f t="shared" si="7"/>
        <v>38016000</v>
      </c>
      <c r="J290" s="58" t="s">
        <v>35</v>
      </c>
      <c r="K290" s="58" t="s">
        <v>35</v>
      </c>
      <c r="L290" s="58" t="s">
        <v>699</v>
      </c>
    </row>
    <row r="291" spans="2:12" s="13" customFormat="1" ht="87" customHeight="1">
      <c r="B291" s="73">
        <v>83101500</v>
      </c>
      <c r="C291" s="74" t="s">
        <v>715</v>
      </c>
      <c r="D291" s="74" t="s">
        <v>46</v>
      </c>
      <c r="E291" s="58" t="s">
        <v>179</v>
      </c>
      <c r="F291" s="58" t="s">
        <v>100</v>
      </c>
      <c r="G291" s="58" t="s">
        <v>37</v>
      </c>
      <c r="H291" s="75">
        <v>43200000</v>
      </c>
      <c r="I291" s="68">
        <f t="shared" si="7"/>
        <v>43200000</v>
      </c>
      <c r="J291" s="58" t="s">
        <v>35</v>
      </c>
      <c r="K291" s="58" t="s">
        <v>35</v>
      </c>
      <c r="L291" s="58" t="s">
        <v>699</v>
      </c>
    </row>
    <row r="292" spans="2:12" s="13" customFormat="1" ht="86.25" customHeight="1">
      <c r="B292" s="73">
        <v>83101500</v>
      </c>
      <c r="C292" s="74" t="s">
        <v>702</v>
      </c>
      <c r="D292" s="74" t="s">
        <v>46</v>
      </c>
      <c r="E292" s="58" t="s">
        <v>179</v>
      </c>
      <c r="F292" s="58" t="s">
        <v>100</v>
      </c>
      <c r="G292" s="58" t="s">
        <v>37</v>
      </c>
      <c r="H292" s="75">
        <v>38016000</v>
      </c>
      <c r="I292" s="68">
        <f t="shared" si="7"/>
        <v>38016000</v>
      </c>
      <c r="J292" s="58" t="s">
        <v>35</v>
      </c>
      <c r="K292" s="58" t="s">
        <v>35</v>
      </c>
      <c r="L292" s="58" t="s">
        <v>699</v>
      </c>
    </row>
    <row r="293" spans="2:12" s="13" customFormat="1" ht="63" customHeight="1">
      <c r="B293" s="74">
        <v>83101500</v>
      </c>
      <c r="C293" s="58" t="s">
        <v>716</v>
      </c>
      <c r="D293" s="74" t="s">
        <v>46</v>
      </c>
      <c r="E293" s="58" t="s">
        <v>41</v>
      </c>
      <c r="F293" s="58" t="s">
        <v>100</v>
      </c>
      <c r="G293" s="58" t="s">
        <v>37</v>
      </c>
      <c r="H293" s="75">
        <v>150000000</v>
      </c>
      <c r="I293" s="68">
        <f t="shared" si="7"/>
        <v>150000000</v>
      </c>
      <c r="J293" s="58" t="s">
        <v>35</v>
      </c>
      <c r="K293" s="58" t="s">
        <v>35</v>
      </c>
      <c r="L293" s="58" t="s">
        <v>699</v>
      </c>
    </row>
    <row r="294" spans="2:12" s="13" customFormat="1" ht="99.75" customHeight="1">
      <c r="B294" s="82">
        <v>83101500</v>
      </c>
      <c r="C294" s="58" t="s">
        <v>717</v>
      </c>
      <c r="D294" s="74" t="s">
        <v>46</v>
      </c>
      <c r="E294" s="58" t="s">
        <v>41</v>
      </c>
      <c r="F294" s="58" t="s">
        <v>100</v>
      </c>
      <c r="G294" s="58" t="s">
        <v>37</v>
      </c>
      <c r="H294" s="75">
        <v>330000000</v>
      </c>
      <c r="I294" s="68">
        <f t="shared" si="7"/>
        <v>330000000</v>
      </c>
      <c r="J294" s="58" t="s">
        <v>35</v>
      </c>
      <c r="K294" s="58" t="s">
        <v>35</v>
      </c>
      <c r="L294" s="58" t="s">
        <v>699</v>
      </c>
    </row>
    <row r="295" spans="2:12" s="13" customFormat="1" ht="90" customHeight="1">
      <c r="B295" s="58">
        <v>83101500</v>
      </c>
      <c r="C295" s="58" t="s">
        <v>718</v>
      </c>
      <c r="D295" s="84" t="s">
        <v>47</v>
      </c>
      <c r="E295" s="58" t="s">
        <v>41</v>
      </c>
      <c r="F295" s="58" t="s">
        <v>686</v>
      </c>
      <c r="G295" s="58" t="s">
        <v>176</v>
      </c>
      <c r="H295" s="75">
        <v>2600000000</v>
      </c>
      <c r="I295" s="68">
        <f t="shared" si="7"/>
        <v>2600000000</v>
      </c>
      <c r="J295" s="58" t="s">
        <v>35</v>
      </c>
      <c r="K295" s="58" t="s">
        <v>35</v>
      </c>
      <c r="L295" s="58" t="s">
        <v>699</v>
      </c>
    </row>
    <row r="296" spans="2:12" s="13" customFormat="1" ht="114" customHeight="1">
      <c r="B296" s="82">
        <v>83101500</v>
      </c>
      <c r="C296" s="58" t="s">
        <v>719</v>
      </c>
      <c r="D296" s="84" t="s">
        <v>47</v>
      </c>
      <c r="E296" s="58" t="s">
        <v>41</v>
      </c>
      <c r="F296" s="58" t="s">
        <v>193</v>
      </c>
      <c r="G296" s="58" t="s">
        <v>176</v>
      </c>
      <c r="H296" s="75">
        <v>320000000</v>
      </c>
      <c r="I296" s="68">
        <f t="shared" si="7"/>
        <v>320000000</v>
      </c>
      <c r="J296" s="58" t="s">
        <v>35</v>
      </c>
      <c r="K296" s="58" t="s">
        <v>35</v>
      </c>
      <c r="L296" s="58" t="s">
        <v>699</v>
      </c>
    </row>
    <row r="297" spans="2:12" s="13" customFormat="1" ht="63.75" customHeight="1">
      <c r="B297" s="82">
        <v>83101500</v>
      </c>
      <c r="C297" s="58" t="s">
        <v>720</v>
      </c>
      <c r="D297" s="74" t="s">
        <v>46</v>
      </c>
      <c r="E297" s="58" t="s">
        <v>102</v>
      </c>
      <c r="F297" s="58" t="s">
        <v>100</v>
      </c>
      <c r="G297" s="58" t="s">
        <v>37</v>
      </c>
      <c r="H297" s="75">
        <v>200000000</v>
      </c>
      <c r="I297" s="68">
        <f t="shared" si="7"/>
        <v>200000000</v>
      </c>
      <c r="J297" s="58" t="s">
        <v>35</v>
      </c>
      <c r="K297" s="58" t="s">
        <v>35</v>
      </c>
      <c r="L297" s="58" t="s">
        <v>699</v>
      </c>
    </row>
    <row r="298" spans="2:12" s="13" customFormat="1" ht="64.5" customHeight="1">
      <c r="B298" s="82">
        <v>83101500</v>
      </c>
      <c r="C298" s="58" t="s">
        <v>751</v>
      </c>
      <c r="D298" s="84" t="s">
        <v>178</v>
      </c>
      <c r="E298" s="58" t="s">
        <v>48</v>
      </c>
      <c r="F298" s="58" t="s">
        <v>627</v>
      </c>
      <c r="G298" s="58" t="s">
        <v>757</v>
      </c>
      <c r="H298" s="75">
        <v>150000000</v>
      </c>
      <c r="I298" s="68">
        <f t="shared" si="7"/>
        <v>150000000</v>
      </c>
      <c r="J298" s="58" t="s">
        <v>35</v>
      </c>
      <c r="K298" s="58" t="s">
        <v>35</v>
      </c>
      <c r="L298" s="58" t="s">
        <v>699</v>
      </c>
    </row>
    <row r="299" spans="2:12" s="13" customFormat="1" ht="68.25" customHeight="1">
      <c r="B299" s="82">
        <v>83101500</v>
      </c>
      <c r="C299" s="74" t="s">
        <v>721</v>
      </c>
      <c r="D299" s="84" t="s">
        <v>178</v>
      </c>
      <c r="E299" s="58" t="s">
        <v>48</v>
      </c>
      <c r="F299" s="58" t="s">
        <v>193</v>
      </c>
      <c r="G299" s="58" t="s">
        <v>176</v>
      </c>
      <c r="H299" s="75">
        <v>75000000</v>
      </c>
      <c r="I299" s="68">
        <f t="shared" si="7"/>
        <v>75000000</v>
      </c>
      <c r="J299" s="58" t="s">
        <v>35</v>
      </c>
      <c r="K299" s="58" t="s">
        <v>35</v>
      </c>
      <c r="L299" s="58" t="s">
        <v>699</v>
      </c>
    </row>
    <row r="300" spans="2:12" s="13" customFormat="1" ht="63.75" customHeight="1">
      <c r="B300" s="58">
        <v>83101500</v>
      </c>
      <c r="C300" s="58" t="s">
        <v>722</v>
      </c>
      <c r="D300" s="84" t="s">
        <v>178</v>
      </c>
      <c r="E300" s="58" t="s">
        <v>48</v>
      </c>
      <c r="F300" s="58" t="s">
        <v>193</v>
      </c>
      <c r="G300" s="58" t="s">
        <v>176</v>
      </c>
      <c r="H300" s="75">
        <v>75000000</v>
      </c>
      <c r="I300" s="68">
        <f t="shared" si="7"/>
        <v>75000000</v>
      </c>
      <c r="J300" s="58" t="s">
        <v>35</v>
      </c>
      <c r="K300" s="58" t="s">
        <v>35</v>
      </c>
      <c r="L300" s="58" t="s">
        <v>699</v>
      </c>
    </row>
    <row r="301" spans="2:12" s="13" customFormat="1" ht="79.5" customHeight="1">
      <c r="B301" s="58">
        <v>83101500</v>
      </c>
      <c r="C301" s="74" t="s">
        <v>723</v>
      </c>
      <c r="D301" s="74" t="s">
        <v>46</v>
      </c>
      <c r="E301" s="58" t="s">
        <v>179</v>
      </c>
      <c r="F301" s="58" t="s">
        <v>100</v>
      </c>
      <c r="G301" s="58" t="s">
        <v>37</v>
      </c>
      <c r="H301" s="75">
        <v>19180560</v>
      </c>
      <c r="I301" s="68">
        <f t="shared" si="7"/>
        <v>19180560</v>
      </c>
      <c r="J301" s="58" t="s">
        <v>35</v>
      </c>
      <c r="K301" s="58" t="s">
        <v>35</v>
      </c>
      <c r="L301" s="58" t="s">
        <v>699</v>
      </c>
    </row>
    <row r="302" spans="2:12" s="13" customFormat="1" ht="96.75" customHeight="1">
      <c r="B302" s="73">
        <v>83101500</v>
      </c>
      <c r="C302" s="74" t="s">
        <v>723</v>
      </c>
      <c r="D302" s="74" t="s">
        <v>46</v>
      </c>
      <c r="E302" s="58" t="s">
        <v>179</v>
      </c>
      <c r="F302" s="58" t="s">
        <v>100</v>
      </c>
      <c r="G302" s="58" t="s">
        <v>37</v>
      </c>
      <c r="H302" s="75">
        <v>19180560</v>
      </c>
      <c r="I302" s="68">
        <f t="shared" si="7"/>
        <v>19180560</v>
      </c>
      <c r="J302" s="58" t="s">
        <v>35</v>
      </c>
      <c r="K302" s="58" t="s">
        <v>35</v>
      </c>
      <c r="L302" s="58" t="s">
        <v>699</v>
      </c>
    </row>
    <row r="303" spans="2:12" s="13" customFormat="1" ht="76.5" customHeight="1">
      <c r="B303" s="73">
        <v>83101500</v>
      </c>
      <c r="C303" s="74" t="s">
        <v>723</v>
      </c>
      <c r="D303" s="74" t="s">
        <v>46</v>
      </c>
      <c r="E303" s="58" t="s">
        <v>179</v>
      </c>
      <c r="F303" s="58" t="s">
        <v>100</v>
      </c>
      <c r="G303" s="58" t="s">
        <v>37</v>
      </c>
      <c r="H303" s="75">
        <v>19180560</v>
      </c>
      <c r="I303" s="68">
        <f t="shared" si="7"/>
        <v>19180560</v>
      </c>
      <c r="J303" s="58" t="s">
        <v>35</v>
      </c>
      <c r="K303" s="58" t="s">
        <v>35</v>
      </c>
      <c r="L303" s="58" t="s">
        <v>699</v>
      </c>
    </row>
    <row r="304" spans="2:12" s="13" customFormat="1" ht="78" customHeight="1">
      <c r="B304" s="73">
        <v>83101500</v>
      </c>
      <c r="C304" s="74" t="s">
        <v>724</v>
      </c>
      <c r="D304" s="74" t="s">
        <v>46</v>
      </c>
      <c r="E304" s="58" t="s">
        <v>179</v>
      </c>
      <c r="F304" s="58" t="s">
        <v>100</v>
      </c>
      <c r="G304" s="58" t="s">
        <v>37</v>
      </c>
      <c r="H304" s="75">
        <v>19180560</v>
      </c>
      <c r="I304" s="68">
        <f t="shared" si="7"/>
        <v>19180560</v>
      </c>
      <c r="J304" s="58" t="s">
        <v>35</v>
      </c>
      <c r="K304" s="58" t="s">
        <v>35</v>
      </c>
      <c r="L304" s="58" t="s">
        <v>699</v>
      </c>
    </row>
    <row r="305" spans="2:12" s="13" customFormat="1" ht="87" customHeight="1">
      <c r="B305" s="73">
        <v>83101500</v>
      </c>
      <c r="C305" s="74" t="s">
        <v>724</v>
      </c>
      <c r="D305" s="74" t="s">
        <v>46</v>
      </c>
      <c r="E305" s="58" t="s">
        <v>179</v>
      </c>
      <c r="F305" s="58" t="s">
        <v>100</v>
      </c>
      <c r="G305" s="58" t="s">
        <v>37</v>
      </c>
      <c r="H305" s="75">
        <v>19180560</v>
      </c>
      <c r="I305" s="68">
        <f t="shared" si="7"/>
        <v>19180560</v>
      </c>
      <c r="J305" s="58" t="s">
        <v>35</v>
      </c>
      <c r="K305" s="58" t="s">
        <v>35</v>
      </c>
      <c r="L305" s="58" t="s">
        <v>699</v>
      </c>
    </row>
    <row r="306" spans="2:12" s="13" customFormat="1" ht="87" customHeight="1">
      <c r="B306" s="73">
        <v>83101500</v>
      </c>
      <c r="C306" s="74" t="s">
        <v>724</v>
      </c>
      <c r="D306" s="74" t="s">
        <v>46</v>
      </c>
      <c r="E306" s="58" t="s">
        <v>179</v>
      </c>
      <c r="F306" s="58" t="s">
        <v>100</v>
      </c>
      <c r="G306" s="58" t="s">
        <v>37</v>
      </c>
      <c r="H306" s="75">
        <v>19008000</v>
      </c>
      <c r="I306" s="68">
        <f t="shared" si="7"/>
        <v>19008000</v>
      </c>
      <c r="J306" s="58" t="s">
        <v>35</v>
      </c>
      <c r="K306" s="58" t="s">
        <v>35</v>
      </c>
      <c r="L306" s="58" t="s">
        <v>699</v>
      </c>
    </row>
    <row r="307" spans="2:12" s="13" customFormat="1" ht="88.5" customHeight="1">
      <c r="B307" s="73">
        <v>83101500</v>
      </c>
      <c r="C307" s="74" t="s">
        <v>725</v>
      </c>
      <c r="D307" s="74" t="s">
        <v>46</v>
      </c>
      <c r="E307" s="58" t="s">
        <v>179</v>
      </c>
      <c r="F307" s="58" t="s">
        <v>100</v>
      </c>
      <c r="G307" s="58" t="s">
        <v>37</v>
      </c>
      <c r="H307" s="75">
        <v>51200000</v>
      </c>
      <c r="I307" s="68">
        <f t="shared" si="7"/>
        <v>51200000</v>
      </c>
      <c r="J307" s="58" t="s">
        <v>35</v>
      </c>
      <c r="K307" s="58" t="s">
        <v>35</v>
      </c>
      <c r="L307" s="58" t="s">
        <v>699</v>
      </c>
    </row>
    <row r="308" spans="2:12" s="13" customFormat="1" ht="76.5" customHeight="1">
      <c r="B308" s="73">
        <v>81101516</v>
      </c>
      <c r="C308" s="74" t="s">
        <v>726</v>
      </c>
      <c r="D308" s="74" t="s">
        <v>46</v>
      </c>
      <c r="E308" s="58" t="s">
        <v>179</v>
      </c>
      <c r="F308" s="58" t="s">
        <v>100</v>
      </c>
      <c r="G308" s="58" t="s">
        <v>37</v>
      </c>
      <c r="H308" s="75">
        <v>38000000</v>
      </c>
      <c r="I308" s="68">
        <f t="shared" si="7"/>
        <v>38000000</v>
      </c>
      <c r="J308" s="58" t="s">
        <v>35</v>
      </c>
      <c r="K308" s="58" t="s">
        <v>35</v>
      </c>
      <c r="L308" s="58" t="s">
        <v>699</v>
      </c>
    </row>
    <row r="309" spans="2:12" s="13" customFormat="1" ht="93.75" customHeight="1">
      <c r="B309" s="73">
        <v>83101500</v>
      </c>
      <c r="C309" s="74" t="s">
        <v>727</v>
      </c>
      <c r="D309" s="74" t="s">
        <v>46</v>
      </c>
      <c r="E309" s="58" t="s">
        <v>179</v>
      </c>
      <c r="F309" s="58" t="s">
        <v>100</v>
      </c>
      <c r="G309" s="58" t="s">
        <v>37</v>
      </c>
      <c r="H309" s="75">
        <v>19008000</v>
      </c>
      <c r="I309" s="68">
        <f t="shared" si="7"/>
        <v>19008000</v>
      </c>
      <c r="J309" s="58" t="s">
        <v>35</v>
      </c>
      <c r="K309" s="58" t="s">
        <v>35</v>
      </c>
      <c r="L309" s="58" t="s">
        <v>699</v>
      </c>
    </row>
    <row r="310" spans="2:12" s="13" customFormat="1" ht="83.25" customHeight="1">
      <c r="B310" s="73">
        <v>83101500</v>
      </c>
      <c r="C310" s="74" t="s">
        <v>728</v>
      </c>
      <c r="D310" s="74" t="s">
        <v>46</v>
      </c>
      <c r="E310" s="58" t="s">
        <v>179</v>
      </c>
      <c r="F310" s="58" t="s">
        <v>100</v>
      </c>
      <c r="G310" s="58" t="s">
        <v>37</v>
      </c>
      <c r="H310" s="75">
        <v>40000000</v>
      </c>
      <c r="I310" s="68">
        <f t="shared" si="7"/>
        <v>40000000</v>
      </c>
      <c r="J310" s="58" t="s">
        <v>35</v>
      </c>
      <c r="K310" s="58" t="s">
        <v>35</v>
      </c>
      <c r="L310" s="58" t="s">
        <v>699</v>
      </c>
    </row>
    <row r="311" spans="2:12" s="13" customFormat="1" ht="72.75" customHeight="1">
      <c r="B311" s="63">
        <v>81101516</v>
      </c>
      <c r="C311" s="93" t="s">
        <v>194</v>
      </c>
      <c r="D311" s="63" t="s">
        <v>46</v>
      </c>
      <c r="E311" s="63" t="s">
        <v>48</v>
      </c>
      <c r="F311" s="63" t="s">
        <v>604</v>
      </c>
      <c r="G311" s="63" t="s">
        <v>110</v>
      </c>
      <c r="H311" s="71">
        <v>42089586</v>
      </c>
      <c r="I311" s="60">
        <f>+H311</f>
        <v>42089586</v>
      </c>
      <c r="J311" s="59" t="s">
        <v>35</v>
      </c>
      <c r="K311" s="59" t="s">
        <v>35</v>
      </c>
      <c r="L311" s="59" t="s">
        <v>36</v>
      </c>
    </row>
    <row r="312" spans="2:12" s="13" customFormat="1" ht="84.75" customHeight="1">
      <c r="B312" s="63">
        <v>81101516</v>
      </c>
      <c r="C312" s="93" t="s">
        <v>195</v>
      </c>
      <c r="D312" s="63" t="s">
        <v>46</v>
      </c>
      <c r="E312" s="63" t="s">
        <v>148</v>
      </c>
      <c r="F312" s="63" t="s">
        <v>183</v>
      </c>
      <c r="G312" s="63" t="s">
        <v>592</v>
      </c>
      <c r="H312" s="71">
        <v>275489306.56</v>
      </c>
      <c r="I312" s="60">
        <f>+H312</f>
        <v>275489306.56</v>
      </c>
      <c r="J312" s="59" t="s">
        <v>35</v>
      </c>
      <c r="K312" s="59" t="s">
        <v>35</v>
      </c>
      <c r="L312" s="59" t="s">
        <v>36</v>
      </c>
    </row>
    <row r="313" spans="2:12" s="13" customFormat="1" ht="76.5" customHeight="1">
      <c r="B313" s="63">
        <v>81101516</v>
      </c>
      <c r="C313" s="93" t="s">
        <v>196</v>
      </c>
      <c r="D313" s="63" t="s">
        <v>46</v>
      </c>
      <c r="E313" s="63" t="s">
        <v>181</v>
      </c>
      <c r="F313" s="63" t="s">
        <v>183</v>
      </c>
      <c r="G313" s="63" t="s">
        <v>592</v>
      </c>
      <c r="H313" s="71">
        <v>208671351</v>
      </c>
      <c r="I313" s="60">
        <f aca="true" t="shared" si="8" ref="I313:I318">+H313</f>
        <v>208671351</v>
      </c>
      <c r="J313" s="59" t="s">
        <v>35</v>
      </c>
      <c r="K313" s="59" t="s">
        <v>35</v>
      </c>
      <c r="L313" s="59" t="s">
        <v>36</v>
      </c>
    </row>
    <row r="314" spans="2:12" s="13" customFormat="1" ht="84.75" customHeight="1">
      <c r="B314" s="63">
        <v>81101516</v>
      </c>
      <c r="C314" s="93" t="s">
        <v>198</v>
      </c>
      <c r="D314" s="63" t="s">
        <v>129</v>
      </c>
      <c r="E314" s="63" t="s">
        <v>181</v>
      </c>
      <c r="F314" s="63" t="s">
        <v>39</v>
      </c>
      <c r="G314" s="63" t="s">
        <v>592</v>
      </c>
      <c r="H314" s="71">
        <v>3443616332</v>
      </c>
      <c r="I314" s="60">
        <f t="shared" si="8"/>
        <v>3443616332</v>
      </c>
      <c r="J314" s="59" t="s">
        <v>35</v>
      </c>
      <c r="K314" s="59" t="s">
        <v>35</v>
      </c>
      <c r="L314" s="59" t="s">
        <v>36</v>
      </c>
    </row>
    <row r="315" spans="2:12" s="13" customFormat="1" ht="84.75" customHeight="1">
      <c r="B315" s="63">
        <v>81101516</v>
      </c>
      <c r="C315" s="93" t="s">
        <v>199</v>
      </c>
      <c r="D315" s="63" t="s">
        <v>129</v>
      </c>
      <c r="E315" s="63" t="s">
        <v>148</v>
      </c>
      <c r="F315" s="63" t="s">
        <v>183</v>
      </c>
      <c r="G315" s="63" t="s">
        <v>592</v>
      </c>
      <c r="H315" s="71">
        <v>275489306.56</v>
      </c>
      <c r="I315" s="60">
        <f t="shared" si="8"/>
        <v>275489306.56</v>
      </c>
      <c r="J315" s="59" t="s">
        <v>35</v>
      </c>
      <c r="K315" s="59" t="s">
        <v>35</v>
      </c>
      <c r="L315" s="59" t="s">
        <v>36</v>
      </c>
    </row>
    <row r="316" spans="2:12" s="13" customFormat="1" ht="70.5" customHeight="1">
      <c r="B316" s="63">
        <v>81101516</v>
      </c>
      <c r="C316" s="93" t="s">
        <v>200</v>
      </c>
      <c r="D316" s="63" t="s">
        <v>177</v>
      </c>
      <c r="E316" s="63" t="s">
        <v>185</v>
      </c>
      <c r="F316" s="63" t="s">
        <v>183</v>
      </c>
      <c r="G316" s="63" t="s">
        <v>592</v>
      </c>
      <c r="H316" s="71">
        <v>200000000</v>
      </c>
      <c r="I316" s="60">
        <f t="shared" si="8"/>
        <v>200000000</v>
      </c>
      <c r="J316" s="59" t="s">
        <v>35</v>
      </c>
      <c r="K316" s="59" t="s">
        <v>35</v>
      </c>
      <c r="L316" s="59" t="s">
        <v>36</v>
      </c>
    </row>
    <row r="317" spans="2:12" s="13" customFormat="1" ht="74.25" customHeight="1">
      <c r="B317" s="63">
        <v>81101516</v>
      </c>
      <c r="C317" s="93" t="s">
        <v>201</v>
      </c>
      <c r="D317" s="63" t="s">
        <v>178</v>
      </c>
      <c r="E317" s="63" t="s">
        <v>48</v>
      </c>
      <c r="F317" s="63" t="s">
        <v>183</v>
      </c>
      <c r="G317" s="63" t="s">
        <v>592</v>
      </c>
      <c r="H317" s="71">
        <v>250000000</v>
      </c>
      <c r="I317" s="60">
        <f t="shared" si="8"/>
        <v>250000000</v>
      </c>
      <c r="J317" s="59" t="s">
        <v>35</v>
      </c>
      <c r="K317" s="59" t="s">
        <v>35</v>
      </c>
      <c r="L317" s="59" t="s">
        <v>36</v>
      </c>
    </row>
    <row r="318" spans="2:12" s="13" customFormat="1" ht="79.5" customHeight="1">
      <c r="B318" s="63">
        <v>81101516</v>
      </c>
      <c r="C318" s="93" t="s">
        <v>202</v>
      </c>
      <c r="D318" s="63" t="s">
        <v>178</v>
      </c>
      <c r="E318" s="63" t="s">
        <v>197</v>
      </c>
      <c r="F318" s="63" t="s">
        <v>183</v>
      </c>
      <c r="G318" s="63" t="s">
        <v>592</v>
      </c>
      <c r="H318" s="71">
        <v>398101693</v>
      </c>
      <c r="I318" s="60">
        <f t="shared" si="8"/>
        <v>398101693</v>
      </c>
      <c r="J318" s="59" t="s">
        <v>35</v>
      </c>
      <c r="K318" s="59" t="s">
        <v>35</v>
      </c>
      <c r="L318" s="59" t="s">
        <v>36</v>
      </c>
    </row>
    <row r="319" spans="2:12" s="13" customFormat="1" ht="81" customHeight="1">
      <c r="B319" s="63">
        <v>81101516</v>
      </c>
      <c r="C319" s="93" t="s">
        <v>203</v>
      </c>
      <c r="D319" s="63" t="s">
        <v>46</v>
      </c>
      <c r="E319" s="63" t="s">
        <v>185</v>
      </c>
      <c r="F319" s="63" t="s">
        <v>183</v>
      </c>
      <c r="G319" s="63" t="s">
        <v>592</v>
      </c>
      <c r="H319" s="71">
        <v>200000000</v>
      </c>
      <c r="I319" s="60">
        <f aca="true" t="shared" si="9" ref="I319:I375">+H319</f>
        <v>200000000</v>
      </c>
      <c r="J319" s="59" t="s">
        <v>35</v>
      </c>
      <c r="K319" s="59" t="s">
        <v>35</v>
      </c>
      <c r="L319" s="59" t="s">
        <v>36</v>
      </c>
    </row>
    <row r="320" spans="2:12" s="13" customFormat="1" ht="108" customHeight="1">
      <c r="B320" s="63">
        <v>81101516</v>
      </c>
      <c r="C320" s="93" t="s">
        <v>204</v>
      </c>
      <c r="D320" s="63" t="s">
        <v>177</v>
      </c>
      <c r="E320" s="63" t="s">
        <v>197</v>
      </c>
      <c r="F320" s="63" t="s">
        <v>183</v>
      </c>
      <c r="G320" s="63" t="s">
        <v>592</v>
      </c>
      <c r="H320" s="71">
        <v>576937692</v>
      </c>
      <c r="I320" s="60">
        <f t="shared" si="9"/>
        <v>576937692</v>
      </c>
      <c r="J320" s="59" t="s">
        <v>35</v>
      </c>
      <c r="K320" s="59" t="s">
        <v>35</v>
      </c>
      <c r="L320" s="59" t="s">
        <v>36</v>
      </c>
    </row>
    <row r="321" spans="2:12" s="13" customFormat="1" ht="108" customHeight="1">
      <c r="B321" s="63">
        <v>81101516</v>
      </c>
      <c r="C321" s="93" t="s">
        <v>205</v>
      </c>
      <c r="D321" s="63" t="s">
        <v>129</v>
      </c>
      <c r="E321" s="63" t="s">
        <v>197</v>
      </c>
      <c r="F321" s="63" t="s">
        <v>39</v>
      </c>
      <c r="G321" s="63" t="s">
        <v>592</v>
      </c>
      <c r="H321" s="71">
        <v>1500000000</v>
      </c>
      <c r="I321" s="60">
        <f t="shared" si="9"/>
        <v>1500000000</v>
      </c>
      <c r="J321" s="59" t="s">
        <v>35</v>
      </c>
      <c r="K321" s="59" t="s">
        <v>35</v>
      </c>
      <c r="L321" s="59" t="s">
        <v>36</v>
      </c>
    </row>
    <row r="322" spans="2:12" s="13" customFormat="1" ht="108" customHeight="1">
      <c r="B322" s="63">
        <v>81101516</v>
      </c>
      <c r="C322" s="93" t="s">
        <v>206</v>
      </c>
      <c r="D322" s="63" t="s">
        <v>129</v>
      </c>
      <c r="E322" s="63" t="s">
        <v>148</v>
      </c>
      <c r="F322" s="63" t="s">
        <v>183</v>
      </c>
      <c r="G322" s="63" t="s">
        <v>592</v>
      </c>
      <c r="H322" s="71">
        <v>120000000</v>
      </c>
      <c r="I322" s="60">
        <f t="shared" si="9"/>
        <v>120000000</v>
      </c>
      <c r="J322" s="59" t="s">
        <v>35</v>
      </c>
      <c r="K322" s="59" t="s">
        <v>35</v>
      </c>
      <c r="L322" s="59" t="s">
        <v>36</v>
      </c>
    </row>
    <row r="323" spans="2:12" s="13" customFormat="1" ht="108" customHeight="1">
      <c r="B323" s="63">
        <v>81101516</v>
      </c>
      <c r="C323" s="93" t="s">
        <v>207</v>
      </c>
      <c r="D323" s="63" t="s">
        <v>605</v>
      </c>
      <c r="E323" s="63" t="s">
        <v>697</v>
      </c>
      <c r="F323" s="63" t="s">
        <v>39</v>
      </c>
      <c r="G323" s="63" t="s">
        <v>592</v>
      </c>
      <c r="H323" s="71">
        <v>7000000000</v>
      </c>
      <c r="I323" s="60">
        <f t="shared" si="9"/>
        <v>7000000000</v>
      </c>
      <c r="J323" s="59" t="s">
        <v>35</v>
      </c>
      <c r="K323" s="59" t="s">
        <v>35</v>
      </c>
      <c r="L323" s="59" t="s">
        <v>36</v>
      </c>
    </row>
    <row r="324" spans="2:12" s="13" customFormat="1" ht="108" customHeight="1">
      <c r="B324" s="63">
        <v>81101516</v>
      </c>
      <c r="C324" s="93" t="s">
        <v>208</v>
      </c>
      <c r="D324" s="63" t="s">
        <v>605</v>
      </c>
      <c r="E324" s="63" t="s">
        <v>48</v>
      </c>
      <c r="F324" s="63" t="s">
        <v>183</v>
      </c>
      <c r="G324" s="63" t="s">
        <v>592</v>
      </c>
      <c r="H324" s="71">
        <v>560000000</v>
      </c>
      <c r="I324" s="60">
        <f t="shared" si="9"/>
        <v>560000000</v>
      </c>
      <c r="J324" s="59" t="s">
        <v>35</v>
      </c>
      <c r="K324" s="59" t="s">
        <v>35</v>
      </c>
      <c r="L324" s="59" t="s">
        <v>36</v>
      </c>
    </row>
    <row r="325" spans="2:12" s="13" customFormat="1" ht="78" customHeight="1">
      <c r="B325" s="63">
        <v>81101516</v>
      </c>
      <c r="C325" s="93" t="s">
        <v>209</v>
      </c>
      <c r="D325" s="63" t="s">
        <v>130</v>
      </c>
      <c r="E325" s="63" t="s">
        <v>197</v>
      </c>
      <c r="F325" s="63" t="s">
        <v>39</v>
      </c>
      <c r="G325" s="63" t="s">
        <v>592</v>
      </c>
      <c r="H325" s="71">
        <v>1800000000</v>
      </c>
      <c r="I325" s="60">
        <f t="shared" si="9"/>
        <v>1800000000</v>
      </c>
      <c r="J325" s="59" t="s">
        <v>35</v>
      </c>
      <c r="K325" s="59" t="s">
        <v>35</v>
      </c>
      <c r="L325" s="59" t="s">
        <v>36</v>
      </c>
    </row>
    <row r="326" spans="2:12" s="13" customFormat="1" ht="78" customHeight="1">
      <c r="B326" s="63">
        <v>81101516</v>
      </c>
      <c r="C326" s="93" t="s">
        <v>210</v>
      </c>
      <c r="D326" s="63" t="s">
        <v>130</v>
      </c>
      <c r="E326" s="63" t="s">
        <v>148</v>
      </c>
      <c r="F326" s="63" t="s">
        <v>183</v>
      </c>
      <c r="G326" s="63" t="s">
        <v>592</v>
      </c>
      <c r="H326" s="71">
        <v>144000000</v>
      </c>
      <c r="I326" s="60">
        <f t="shared" si="9"/>
        <v>144000000</v>
      </c>
      <c r="J326" s="59" t="s">
        <v>35</v>
      </c>
      <c r="K326" s="59" t="s">
        <v>35</v>
      </c>
      <c r="L326" s="59" t="s">
        <v>36</v>
      </c>
    </row>
    <row r="327" spans="2:12" s="13" customFormat="1" ht="78" customHeight="1">
      <c r="B327" s="63">
        <v>81101516</v>
      </c>
      <c r="C327" s="93" t="s">
        <v>211</v>
      </c>
      <c r="D327" s="63" t="s">
        <v>46</v>
      </c>
      <c r="E327" s="63" t="s">
        <v>185</v>
      </c>
      <c r="F327" s="63" t="s">
        <v>183</v>
      </c>
      <c r="G327" s="63" t="s">
        <v>592</v>
      </c>
      <c r="H327" s="71">
        <v>454992823</v>
      </c>
      <c r="I327" s="60">
        <f t="shared" si="9"/>
        <v>454992823</v>
      </c>
      <c r="J327" s="59" t="s">
        <v>35</v>
      </c>
      <c r="K327" s="59" t="s">
        <v>35</v>
      </c>
      <c r="L327" s="59" t="s">
        <v>36</v>
      </c>
    </row>
    <row r="328" spans="2:12" s="13" customFormat="1" ht="78" customHeight="1">
      <c r="B328" s="63">
        <v>81101516</v>
      </c>
      <c r="C328" s="93" t="s">
        <v>212</v>
      </c>
      <c r="D328" s="63" t="s">
        <v>156</v>
      </c>
      <c r="E328" s="63" t="s">
        <v>197</v>
      </c>
      <c r="F328" s="63" t="s">
        <v>39</v>
      </c>
      <c r="G328" s="63" t="s">
        <v>592</v>
      </c>
      <c r="H328" s="71">
        <v>928774997.3290598</v>
      </c>
      <c r="I328" s="60">
        <f t="shared" si="9"/>
        <v>928774997.3290598</v>
      </c>
      <c r="J328" s="59" t="s">
        <v>35</v>
      </c>
      <c r="K328" s="59" t="s">
        <v>35</v>
      </c>
      <c r="L328" s="59" t="s">
        <v>36</v>
      </c>
    </row>
    <row r="329" spans="2:12" s="13" customFormat="1" ht="78" customHeight="1">
      <c r="B329" s="63">
        <v>81101516</v>
      </c>
      <c r="C329" s="93" t="s">
        <v>213</v>
      </c>
      <c r="D329" s="63" t="s">
        <v>156</v>
      </c>
      <c r="E329" s="63" t="s">
        <v>148</v>
      </c>
      <c r="F329" s="63" t="s">
        <v>183</v>
      </c>
      <c r="G329" s="63" t="s">
        <v>592</v>
      </c>
      <c r="H329" s="71">
        <v>74301999.78632478</v>
      </c>
      <c r="I329" s="60">
        <f t="shared" si="9"/>
        <v>74301999.78632478</v>
      </c>
      <c r="J329" s="59" t="s">
        <v>35</v>
      </c>
      <c r="K329" s="59" t="s">
        <v>35</v>
      </c>
      <c r="L329" s="59" t="s">
        <v>36</v>
      </c>
    </row>
    <row r="330" spans="2:12" s="13" customFormat="1" ht="78" customHeight="1">
      <c r="B330" s="63">
        <v>81101516</v>
      </c>
      <c r="C330" s="58" t="s">
        <v>214</v>
      </c>
      <c r="D330" s="63" t="s">
        <v>46</v>
      </c>
      <c r="E330" s="63" t="s">
        <v>147</v>
      </c>
      <c r="F330" s="63" t="s">
        <v>183</v>
      </c>
      <c r="G330" s="63" t="s">
        <v>592</v>
      </c>
      <c r="H330" s="71">
        <v>145499620</v>
      </c>
      <c r="I330" s="60">
        <f t="shared" si="9"/>
        <v>145499620</v>
      </c>
      <c r="J330" s="59" t="s">
        <v>35</v>
      </c>
      <c r="K330" s="59" t="s">
        <v>35</v>
      </c>
      <c r="L330" s="59" t="s">
        <v>36</v>
      </c>
    </row>
    <row r="331" spans="2:12" s="13" customFormat="1" ht="78" customHeight="1">
      <c r="B331" s="63">
        <v>81101516</v>
      </c>
      <c r="C331" s="93" t="s">
        <v>215</v>
      </c>
      <c r="D331" s="63" t="s">
        <v>129</v>
      </c>
      <c r="E331" s="63" t="s">
        <v>48</v>
      </c>
      <c r="F331" s="63" t="s">
        <v>39</v>
      </c>
      <c r="G331" s="63" t="s">
        <v>592</v>
      </c>
      <c r="H331" s="71">
        <v>800000000</v>
      </c>
      <c r="I331" s="60">
        <f t="shared" si="9"/>
        <v>800000000</v>
      </c>
      <c r="J331" s="59" t="s">
        <v>35</v>
      </c>
      <c r="K331" s="59" t="s">
        <v>35</v>
      </c>
      <c r="L331" s="59" t="s">
        <v>36</v>
      </c>
    </row>
    <row r="332" spans="2:12" s="13" customFormat="1" ht="78" customHeight="1">
      <c r="B332" s="63">
        <v>81101516</v>
      </c>
      <c r="C332" s="93" t="s">
        <v>216</v>
      </c>
      <c r="D332" s="63" t="s">
        <v>129</v>
      </c>
      <c r="E332" s="63" t="s">
        <v>147</v>
      </c>
      <c r="F332" s="63" t="s">
        <v>183</v>
      </c>
      <c r="G332" s="63" t="s">
        <v>592</v>
      </c>
      <c r="H332" s="71">
        <v>64000000</v>
      </c>
      <c r="I332" s="60">
        <f t="shared" si="9"/>
        <v>64000000</v>
      </c>
      <c r="J332" s="59" t="s">
        <v>35</v>
      </c>
      <c r="K332" s="59" t="s">
        <v>35</v>
      </c>
      <c r="L332" s="59" t="s">
        <v>36</v>
      </c>
    </row>
    <row r="333" spans="2:12" s="13" customFormat="1" ht="81.75" customHeight="1">
      <c r="B333" s="63">
        <v>81101516</v>
      </c>
      <c r="C333" s="93" t="s">
        <v>217</v>
      </c>
      <c r="D333" s="63" t="s">
        <v>606</v>
      </c>
      <c r="E333" s="63" t="s">
        <v>48</v>
      </c>
      <c r="F333" s="63" t="s">
        <v>39</v>
      </c>
      <c r="G333" s="63" t="s">
        <v>592</v>
      </c>
      <c r="H333" s="71">
        <v>700000000</v>
      </c>
      <c r="I333" s="60">
        <f t="shared" si="9"/>
        <v>700000000</v>
      </c>
      <c r="J333" s="59" t="s">
        <v>35</v>
      </c>
      <c r="K333" s="59" t="s">
        <v>35</v>
      </c>
      <c r="L333" s="59" t="s">
        <v>36</v>
      </c>
    </row>
    <row r="334" spans="2:12" s="13" customFormat="1" ht="81.75" customHeight="1">
      <c r="B334" s="63">
        <v>81101516</v>
      </c>
      <c r="C334" s="93" t="s">
        <v>218</v>
      </c>
      <c r="D334" s="63" t="s">
        <v>606</v>
      </c>
      <c r="E334" s="63" t="s">
        <v>147</v>
      </c>
      <c r="F334" s="63" t="s">
        <v>183</v>
      </c>
      <c r="G334" s="63" t="s">
        <v>592</v>
      </c>
      <c r="H334" s="71">
        <v>56000000</v>
      </c>
      <c r="I334" s="60">
        <f t="shared" si="9"/>
        <v>56000000</v>
      </c>
      <c r="J334" s="59" t="s">
        <v>35</v>
      </c>
      <c r="K334" s="59" t="s">
        <v>35</v>
      </c>
      <c r="L334" s="59" t="s">
        <v>36</v>
      </c>
    </row>
    <row r="335" spans="2:12" s="13" customFormat="1" ht="81.75" customHeight="1">
      <c r="B335" s="63">
        <v>81101516</v>
      </c>
      <c r="C335" s="93" t="s">
        <v>219</v>
      </c>
      <c r="D335" s="63" t="s">
        <v>177</v>
      </c>
      <c r="E335" s="63" t="s">
        <v>106</v>
      </c>
      <c r="F335" s="63" t="s">
        <v>183</v>
      </c>
      <c r="G335" s="63" t="s">
        <v>592</v>
      </c>
      <c r="H335" s="71">
        <v>1897268237.34656</v>
      </c>
      <c r="I335" s="60">
        <f t="shared" si="9"/>
        <v>1897268237.34656</v>
      </c>
      <c r="J335" s="59" t="s">
        <v>35</v>
      </c>
      <c r="K335" s="59" t="s">
        <v>35</v>
      </c>
      <c r="L335" s="59" t="s">
        <v>36</v>
      </c>
    </row>
    <row r="336" spans="2:12" s="13" customFormat="1" ht="81.75" customHeight="1">
      <c r="B336" s="63">
        <v>81101516</v>
      </c>
      <c r="C336" s="93" t="s">
        <v>220</v>
      </c>
      <c r="D336" s="63" t="s">
        <v>129</v>
      </c>
      <c r="E336" s="63" t="s">
        <v>106</v>
      </c>
      <c r="F336" s="63" t="s">
        <v>39</v>
      </c>
      <c r="G336" s="63" t="s">
        <v>592</v>
      </c>
      <c r="H336" s="71">
        <v>3500000000</v>
      </c>
      <c r="I336" s="60">
        <f t="shared" si="9"/>
        <v>3500000000</v>
      </c>
      <c r="J336" s="59" t="s">
        <v>35</v>
      </c>
      <c r="K336" s="59" t="s">
        <v>35</v>
      </c>
      <c r="L336" s="59" t="s">
        <v>36</v>
      </c>
    </row>
    <row r="337" spans="2:12" s="13" customFormat="1" ht="81.75" customHeight="1">
      <c r="B337" s="63">
        <v>81101516</v>
      </c>
      <c r="C337" s="93" t="s">
        <v>221</v>
      </c>
      <c r="D337" s="63" t="s">
        <v>129</v>
      </c>
      <c r="E337" s="63" t="s">
        <v>599</v>
      </c>
      <c r="F337" s="63" t="s">
        <v>183</v>
      </c>
      <c r="G337" s="63" t="s">
        <v>592</v>
      </c>
      <c r="H337" s="71">
        <v>280000000</v>
      </c>
      <c r="I337" s="60">
        <f t="shared" si="9"/>
        <v>280000000</v>
      </c>
      <c r="J337" s="59" t="s">
        <v>35</v>
      </c>
      <c r="K337" s="59" t="s">
        <v>35</v>
      </c>
      <c r="L337" s="59" t="s">
        <v>36</v>
      </c>
    </row>
    <row r="338" spans="2:12" s="13" customFormat="1" ht="81.75" customHeight="1">
      <c r="B338" s="63">
        <v>81101516</v>
      </c>
      <c r="C338" s="93" t="s">
        <v>222</v>
      </c>
      <c r="D338" s="63" t="s">
        <v>178</v>
      </c>
      <c r="E338" s="63" t="s">
        <v>697</v>
      </c>
      <c r="F338" s="63" t="s">
        <v>183</v>
      </c>
      <c r="G338" s="63" t="s">
        <v>592</v>
      </c>
      <c r="H338" s="71">
        <v>2500000000</v>
      </c>
      <c r="I338" s="60">
        <f t="shared" si="9"/>
        <v>2500000000</v>
      </c>
      <c r="J338" s="59" t="s">
        <v>35</v>
      </c>
      <c r="K338" s="59" t="s">
        <v>35</v>
      </c>
      <c r="L338" s="59" t="s">
        <v>36</v>
      </c>
    </row>
    <row r="339" spans="2:12" s="13" customFormat="1" ht="81.75" customHeight="1">
      <c r="B339" s="63">
        <v>81101516</v>
      </c>
      <c r="C339" s="93" t="s">
        <v>223</v>
      </c>
      <c r="D339" s="63" t="s">
        <v>46</v>
      </c>
      <c r="E339" s="63" t="s">
        <v>185</v>
      </c>
      <c r="F339" s="63" t="s">
        <v>183</v>
      </c>
      <c r="G339" s="63" t="s">
        <v>592</v>
      </c>
      <c r="H339" s="71">
        <v>150000000</v>
      </c>
      <c r="I339" s="60">
        <f t="shared" si="9"/>
        <v>150000000</v>
      </c>
      <c r="J339" s="59" t="s">
        <v>35</v>
      </c>
      <c r="K339" s="59" t="s">
        <v>35</v>
      </c>
      <c r="L339" s="59" t="s">
        <v>36</v>
      </c>
    </row>
    <row r="340" spans="2:12" s="13" customFormat="1" ht="81.75" customHeight="1">
      <c r="B340" s="63">
        <v>81101516</v>
      </c>
      <c r="C340" s="93" t="s">
        <v>224</v>
      </c>
      <c r="D340" s="63" t="s">
        <v>46</v>
      </c>
      <c r="E340" s="63" t="s">
        <v>106</v>
      </c>
      <c r="F340" s="63" t="s">
        <v>39</v>
      </c>
      <c r="G340" s="63" t="s">
        <v>592</v>
      </c>
      <c r="H340" s="71">
        <v>7909859618</v>
      </c>
      <c r="I340" s="60">
        <f t="shared" si="9"/>
        <v>7909859618</v>
      </c>
      <c r="J340" s="59" t="s">
        <v>35</v>
      </c>
      <c r="K340" s="59" t="s">
        <v>35</v>
      </c>
      <c r="L340" s="59" t="s">
        <v>36</v>
      </c>
    </row>
    <row r="341" spans="2:12" s="13" customFormat="1" ht="104.25" customHeight="1">
      <c r="B341" s="63">
        <v>81101516</v>
      </c>
      <c r="C341" s="93" t="s">
        <v>225</v>
      </c>
      <c r="D341" s="63" t="s">
        <v>178</v>
      </c>
      <c r="E341" s="63" t="s">
        <v>185</v>
      </c>
      <c r="F341" s="63" t="s">
        <v>183</v>
      </c>
      <c r="G341" s="63" t="s">
        <v>592</v>
      </c>
      <c r="H341" s="71">
        <v>150000000</v>
      </c>
      <c r="I341" s="60">
        <f t="shared" si="9"/>
        <v>150000000</v>
      </c>
      <c r="J341" s="59" t="s">
        <v>35</v>
      </c>
      <c r="K341" s="59" t="s">
        <v>35</v>
      </c>
      <c r="L341" s="59" t="s">
        <v>36</v>
      </c>
    </row>
    <row r="342" spans="2:12" s="13" customFormat="1" ht="104.25" customHeight="1">
      <c r="B342" s="63">
        <v>81101516</v>
      </c>
      <c r="C342" s="93" t="s">
        <v>226</v>
      </c>
      <c r="D342" s="63" t="s">
        <v>606</v>
      </c>
      <c r="E342" s="63" t="s">
        <v>48</v>
      </c>
      <c r="F342" s="63" t="s">
        <v>39</v>
      </c>
      <c r="G342" s="63" t="s">
        <v>592</v>
      </c>
      <c r="H342" s="71">
        <v>360000000</v>
      </c>
      <c r="I342" s="60">
        <f t="shared" si="9"/>
        <v>360000000</v>
      </c>
      <c r="J342" s="59" t="s">
        <v>35</v>
      </c>
      <c r="K342" s="59" t="s">
        <v>35</v>
      </c>
      <c r="L342" s="59" t="s">
        <v>36</v>
      </c>
    </row>
    <row r="343" spans="2:12" s="13" customFormat="1" ht="104.25" customHeight="1">
      <c r="B343" s="63">
        <v>81101516</v>
      </c>
      <c r="C343" s="93" t="s">
        <v>227</v>
      </c>
      <c r="D343" s="63" t="s">
        <v>606</v>
      </c>
      <c r="E343" s="63" t="s">
        <v>147</v>
      </c>
      <c r="F343" s="63" t="s">
        <v>183</v>
      </c>
      <c r="G343" s="63" t="s">
        <v>592</v>
      </c>
      <c r="H343" s="71">
        <v>28800000</v>
      </c>
      <c r="I343" s="60">
        <f t="shared" si="9"/>
        <v>28800000</v>
      </c>
      <c r="J343" s="59" t="s">
        <v>35</v>
      </c>
      <c r="K343" s="59" t="s">
        <v>35</v>
      </c>
      <c r="L343" s="59" t="s">
        <v>36</v>
      </c>
    </row>
    <row r="344" spans="2:12" s="13" customFormat="1" ht="104.25" customHeight="1">
      <c r="B344" s="63">
        <v>81101516</v>
      </c>
      <c r="C344" s="93" t="s">
        <v>228</v>
      </c>
      <c r="D344" s="63" t="s">
        <v>129</v>
      </c>
      <c r="E344" s="63" t="s">
        <v>197</v>
      </c>
      <c r="F344" s="63" t="s">
        <v>39</v>
      </c>
      <c r="G344" s="63" t="s">
        <v>592</v>
      </c>
      <c r="H344" s="71">
        <v>1100000000</v>
      </c>
      <c r="I344" s="60">
        <f t="shared" si="9"/>
        <v>1100000000</v>
      </c>
      <c r="J344" s="59" t="s">
        <v>35</v>
      </c>
      <c r="K344" s="59" t="s">
        <v>35</v>
      </c>
      <c r="L344" s="59" t="s">
        <v>36</v>
      </c>
    </row>
    <row r="345" spans="2:12" s="13" customFormat="1" ht="104.25" customHeight="1">
      <c r="B345" s="63">
        <v>81101516</v>
      </c>
      <c r="C345" s="93" t="s">
        <v>229</v>
      </c>
      <c r="D345" s="63" t="s">
        <v>129</v>
      </c>
      <c r="E345" s="63" t="s">
        <v>148</v>
      </c>
      <c r="F345" s="63" t="s">
        <v>183</v>
      </c>
      <c r="G345" s="63" t="s">
        <v>592</v>
      </c>
      <c r="H345" s="71">
        <v>88000000</v>
      </c>
      <c r="I345" s="60">
        <f t="shared" si="9"/>
        <v>88000000</v>
      </c>
      <c r="J345" s="59" t="s">
        <v>35</v>
      </c>
      <c r="K345" s="59" t="s">
        <v>35</v>
      </c>
      <c r="L345" s="59" t="s">
        <v>36</v>
      </c>
    </row>
    <row r="346" spans="2:12" s="13" customFormat="1" ht="104.25" customHeight="1">
      <c r="B346" s="63">
        <v>81101516</v>
      </c>
      <c r="C346" s="93" t="s">
        <v>230</v>
      </c>
      <c r="D346" s="63" t="s">
        <v>605</v>
      </c>
      <c r="E346" s="63" t="s">
        <v>197</v>
      </c>
      <c r="F346" s="63" t="s">
        <v>39</v>
      </c>
      <c r="G346" s="63" t="s">
        <v>592</v>
      </c>
      <c r="H346" s="71">
        <v>2000000000</v>
      </c>
      <c r="I346" s="60">
        <f t="shared" si="9"/>
        <v>2000000000</v>
      </c>
      <c r="J346" s="59" t="s">
        <v>35</v>
      </c>
      <c r="K346" s="59" t="s">
        <v>35</v>
      </c>
      <c r="L346" s="59" t="s">
        <v>36</v>
      </c>
    </row>
    <row r="347" spans="2:12" s="13" customFormat="1" ht="104.25" customHeight="1">
      <c r="B347" s="63">
        <v>81101516</v>
      </c>
      <c r="C347" s="93" t="s">
        <v>231</v>
      </c>
      <c r="D347" s="63" t="s">
        <v>605</v>
      </c>
      <c r="E347" s="63" t="s">
        <v>148</v>
      </c>
      <c r="F347" s="63" t="s">
        <v>183</v>
      </c>
      <c r="G347" s="63" t="s">
        <v>592</v>
      </c>
      <c r="H347" s="71">
        <v>160000000</v>
      </c>
      <c r="I347" s="60">
        <f t="shared" si="9"/>
        <v>160000000</v>
      </c>
      <c r="J347" s="59" t="s">
        <v>35</v>
      </c>
      <c r="K347" s="59" t="s">
        <v>35</v>
      </c>
      <c r="L347" s="59" t="s">
        <v>36</v>
      </c>
    </row>
    <row r="348" spans="2:12" s="13" customFormat="1" ht="104.25" customHeight="1">
      <c r="B348" s="63">
        <v>81101516</v>
      </c>
      <c r="C348" s="93" t="s">
        <v>232</v>
      </c>
      <c r="D348" s="63" t="s">
        <v>178</v>
      </c>
      <c r="E348" s="63" t="s">
        <v>185</v>
      </c>
      <c r="F348" s="63" t="s">
        <v>183</v>
      </c>
      <c r="G348" s="63" t="s">
        <v>592</v>
      </c>
      <c r="H348" s="71">
        <v>200000000</v>
      </c>
      <c r="I348" s="60">
        <f t="shared" si="9"/>
        <v>200000000</v>
      </c>
      <c r="J348" s="59" t="s">
        <v>35</v>
      </c>
      <c r="K348" s="59" t="s">
        <v>35</v>
      </c>
      <c r="L348" s="59" t="s">
        <v>36</v>
      </c>
    </row>
    <row r="349" spans="2:12" s="13" customFormat="1" ht="104.25" customHeight="1">
      <c r="B349" s="63">
        <v>81101516</v>
      </c>
      <c r="C349" s="93" t="s">
        <v>233</v>
      </c>
      <c r="D349" s="63" t="s">
        <v>605</v>
      </c>
      <c r="E349" s="63" t="s">
        <v>197</v>
      </c>
      <c r="F349" s="63" t="s">
        <v>39</v>
      </c>
      <c r="G349" s="63" t="s">
        <v>592</v>
      </c>
      <c r="H349" s="71">
        <v>1000000000</v>
      </c>
      <c r="I349" s="60">
        <f t="shared" si="9"/>
        <v>1000000000</v>
      </c>
      <c r="J349" s="59" t="s">
        <v>35</v>
      </c>
      <c r="K349" s="59" t="s">
        <v>35</v>
      </c>
      <c r="L349" s="59" t="s">
        <v>36</v>
      </c>
    </row>
    <row r="350" spans="2:12" s="13" customFormat="1" ht="104.25" customHeight="1">
      <c r="B350" s="63">
        <v>81101516</v>
      </c>
      <c r="C350" s="93" t="s">
        <v>234</v>
      </c>
      <c r="D350" s="63" t="s">
        <v>605</v>
      </c>
      <c r="E350" s="63" t="s">
        <v>148</v>
      </c>
      <c r="F350" s="63" t="s">
        <v>183</v>
      </c>
      <c r="G350" s="63" t="s">
        <v>592</v>
      </c>
      <c r="H350" s="71">
        <f>+H349*0.08</f>
        <v>80000000</v>
      </c>
      <c r="I350" s="60">
        <f t="shared" si="9"/>
        <v>80000000</v>
      </c>
      <c r="J350" s="59" t="s">
        <v>35</v>
      </c>
      <c r="K350" s="59" t="s">
        <v>35</v>
      </c>
      <c r="L350" s="59" t="s">
        <v>36</v>
      </c>
    </row>
    <row r="351" spans="2:12" s="13" customFormat="1" ht="104.25" customHeight="1">
      <c r="B351" s="63">
        <v>81101516</v>
      </c>
      <c r="C351" s="93" t="s">
        <v>235</v>
      </c>
      <c r="D351" s="63" t="s">
        <v>178</v>
      </c>
      <c r="E351" s="63" t="s">
        <v>197</v>
      </c>
      <c r="F351" s="63" t="s">
        <v>183</v>
      </c>
      <c r="G351" s="63" t="s">
        <v>592</v>
      </c>
      <c r="H351" s="71">
        <v>323000000</v>
      </c>
      <c r="I351" s="60">
        <f t="shared" si="9"/>
        <v>323000000</v>
      </c>
      <c r="J351" s="59" t="s">
        <v>35</v>
      </c>
      <c r="K351" s="59" t="s">
        <v>35</v>
      </c>
      <c r="L351" s="59" t="s">
        <v>36</v>
      </c>
    </row>
    <row r="352" spans="2:12" s="13" customFormat="1" ht="104.25" customHeight="1">
      <c r="B352" s="63">
        <v>81101516</v>
      </c>
      <c r="C352" s="93" t="s">
        <v>236</v>
      </c>
      <c r="D352" s="63" t="s">
        <v>130</v>
      </c>
      <c r="E352" s="63" t="s">
        <v>197</v>
      </c>
      <c r="F352" s="63" t="s">
        <v>39</v>
      </c>
      <c r="G352" s="63" t="s">
        <v>592</v>
      </c>
      <c r="H352" s="71">
        <v>1164533513</v>
      </c>
      <c r="I352" s="60">
        <f t="shared" si="9"/>
        <v>1164533513</v>
      </c>
      <c r="J352" s="59" t="s">
        <v>35</v>
      </c>
      <c r="K352" s="59" t="s">
        <v>35</v>
      </c>
      <c r="L352" s="59" t="s">
        <v>36</v>
      </c>
    </row>
    <row r="353" spans="2:12" s="13" customFormat="1" ht="93" customHeight="1">
      <c r="B353" s="63">
        <v>81101516</v>
      </c>
      <c r="C353" s="93" t="s">
        <v>237</v>
      </c>
      <c r="D353" s="63" t="s">
        <v>130</v>
      </c>
      <c r="E353" s="63" t="s">
        <v>148</v>
      </c>
      <c r="F353" s="63" t="s">
        <v>183</v>
      </c>
      <c r="G353" s="63" t="s">
        <v>592</v>
      </c>
      <c r="H353" s="71">
        <f>+H352*0.08</f>
        <v>93162681.04</v>
      </c>
      <c r="I353" s="60">
        <f t="shared" si="9"/>
        <v>93162681.04</v>
      </c>
      <c r="J353" s="59" t="s">
        <v>35</v>
      </c>
      <c r="K353" s="59" t="s">
        <v>35</v>
      </c>
      <c r="L353" s="59" t="s">
        <v>36</v>
      </c>
    </row>
    <row r="354" spans="2:12" s="13" customFormat="1" ht="93" customHeight="1">
      <c r="B354" s="63">
        <v>81101516</v>
      </c>
      <c r="C354" s="93" t="s">
        <v>238</v>
      </c>
      <c r="D354" s="63" t="s">
        <v>129</v>
      </c>
      <c r="E354" s="63" t="s">
        <v>197</v>
      </c>
      <c r="F354" s="63" t="s">
        <v>39</v>
      </c>
      <c r="G354" s="63" t="s">
        <v>592</v>
      </c>
      <c r="H354" s="71">
        <v>1404512607</v>
      </c>
      <c r="I354" s="60">
        <f t="shared" si="9"/>
        <v>1404512607</v>
      </c>
      <c r="J354" s="59" t="s">
        <v>35</v>
      </c>
      <c r="K354" s="59" t="s">
        <v>35</v>
      </c>
      <c r="L354" s="59" t="s">
        <v>36</v>
      </c>
    </row>
    <row r="355" spans="2:12" s="13" customFormat="1" ht="93" customHeight="1">
      <c r="B355" s="63">
        <v>81101516</v>
      </c>
      <c r="C355" s="93" t="s">
        <v>239</v>
      </c>
      <c r="D355" s="63" t="s">
        <v>129</v>
      </c>
      <c r="E355" s="63" t="s">
        <v>148</v>
      </c>
      <c r="F355" s="63" t="s">
        <v>183</v>
      </c>
      <c r="G355" s="63" t="s">
        <v>592</v>
      </c>
      <c r="H355" s="71">
        <f>+H354*0.08</f>
        <v>112361008.56</v>
      </c>
      <c r="I355" s="60">
        <f t="shared" si="9"/>
        <v>112361008.56</v>
      </c>
      <c r="J355" s="59" t="s">
        <v>35</v>
      </c>
      <c r="K355" s="59" t="s">
        <v>35</v>
      </c>
      <c r="L355" s="59" t="s">
        <v>36</v>
      </c>
    </row>
    <row r="356" spans="2:12" s="13" customFormat="1" ht="93" customHeight="1">
      <c r="B356" s="63">
        <v>81101516</v>
      </c>
      <c r="C356" s="93" t="s">
        <v>240</v>
      </c>
      <c r="D356" s="63" t="s">
        <v>129</v>
      </c>
      <c r="E356" s="63" t="s">
        <v>48</v>
      </c>
      <c r="F356" s="63" t="s">
        <v>39</v>
      </c>
      <c r="G356" s="63" t="s">
        <v>592</v>
      </c>
      <c r="H356" s="71">
        <v>79193042</v>
      </c>
      <c r="I356" s="60">
        <f t="shared" si="9"/>
        <v>79193042</v>
      </c>
      <c r="J356" s="59" t="s">
        <v>35</v>
      </c>
      <c r="K356" s="59" t="s">
        <v>35</v>
      </c>
      <c r="L356" s="59" t="s">
        <v>36</v>
      </c>
    </row>
    <row r="357" spans="2:12" s="13" customFormat="1" ht="93" customHeight="1">
      <c r="B357" s="63">
        <v>81101516</v>
      </c>
      <c r="C357" s="93" t="s">
        <v>241</v>
      </c>
      <c r="D357" s="63" t="s">
        <v>129</v>
      </c>
      <c r="E357" s="63" t="s">
        <v>147</v>
      </c>
      <c r="F357" s="63" t="s">
        <v>183</v>
      </c>
      <c r="G357" s="63" t="s">
        <v>592</v>
      </c>
      <c r="H357" s="71">
        <f>+H356*0.08</f>
        <v>6335443.36</v>
      </c>
      <c r="I357" s="60">
        <f t="shared" si="9"/>
        <v>6335443.36</v>
      </c>
      <c r="J357" s="59" t="s">
        <v>35</v>
      </c>
      <c r="K357" s="59" t="s">
        <v>35</v>
      </c>
      <c r="L357" s="59" t="s">
        <v>36</v>
      </c>
    </row>
    <row r="358" spans="2:12" s="13" customFormat="1" ht="93" customHeight="1">
      <c r="B358" s="63">
        <v>81101516</v>
      </c>
      <c r="C358" s="93" t="s">
        <v>242</v>
      </c>
      <c r="D358" s="63" t="s">
        <v>46</v>
      </c>
      <c r="E358" s="63" t="s">
        <v>185</v>
      </c>
      <c r="F358" s="63" t="s">
        <v>183</v>
      </c>
      <c r="G358" s="63" t="s">
        <v>592</v>
      </c>
      <c r="H358" s="71">
        <v>40000000</v>
      </c>
      <c r="I358" s="60">
        <f t="shared" si="9"/>
        <v>40000000</v>
      </c>
      <c r="J358" s="59" t="s">
        <v>35</v>
      </c>
      <c r="K358" s="59" t="s">
        <v>35</v>
      </c>
      <c r="L358" s="59" t="s">
        <v>36</v>
      </c>
    </row>
    <row r="359" spans="2:12" s="13" customFormat="1" ht="93" customHeight="1">
      <c r="B359" s="63">
        <v>81101516</v>
      </c>
      <c r="C359" s="93" t="s">
        <v>243</v>
      </c>
      <c r="D359" s="63" t="s">
        <v>178</v>
      </c>
      <c r="E359" s="63" t="s">
        <v>185</v>
      </c>
      <c r="F359" s="63" t="s">
        <v>183</v>
      </c>
      <c r="G359" s="63" t="s">
        <v>592</v>
      </c>
      <c r="H359" s="71">
        <v>40000000</v>
      </c>
      <c r="I359" s="60">
        <f t="shared" si="9"/>
        <v>40000000</v>
      </c>
      <c r="J359" s="59" t="s">
        <v>35</v>
      </c>
      <c r="K359" s="59" t="s">
        <v>35</v>
      </c>
      <c r="L359" s="59" t="s">
        <v>36</v>
      </c>
    </row>
    <row r="360" spans="2:12" s="13" customFormat="1" ht="93" customHeight="1">
      <c r="B360" s="63">
        <v>81101516</v>
      </c>
      <c r="C360" s="93" t="s">
        <v>244</v>
      </c>
      <c r="D360" s="63" t="s">
        <v>606</v>
      </c>
      <c r="E360" s="63" t="s">
        <v>698</v>
      </c>
      <c r="F360" s="63" t="s">
        <v>39</v>
      </c>
      <c r="G360" s="63" t="s">
        <v>592</v>
      </c>
      <c r="H360" s="71">
        <v>12000000000</v>
      </c>
      <c r="I360" s="60">
        <f t="shared" si="9"/>
        <v>12000000000</v>
      </c>
      <c r="J360" s="59" t="s">
        <v>35</v>
      </c>
      <c r="K360" s="59" t="s">
        <v>35</v>
      </c>
      <c r="L360" s="59" t="s">
        <v>36</v>
      </c>
    </row>
    <row r="361" spans="2:12" s="13" customFormat="1" ht="93" customHeight="1">
      <c r="B361" s="63">
        <v>81101516</v>
      </c>
      <c r="C361" s="93" t="s">
        <v>245</v>
      </c>
      <c r="D361" s="63" t="s">
        <v>606</v>
      </c>
      <c r="E361" s="63" t="s">
        <v>591</v>
      </c>
      <c r="F361" s="63" t="s">
        <v>183</v>
      </c>
      <c r="G361" s="63" t="s">
        <v>592</v>
      </c>
      <c r="H361" s="71">
        <f>+H360*0.08</f>
        <v>960000000</v>
      </c>
      <c r="I361" s="60">
        <f t="shared" si="9"/>
        <v>960000000</v>
      </c>
      <c r="J361" s="59" t="s">
        <v>35</v>
      </c>
      <c r="K361" s="59" t="s">
        <v>35</v>
      </c>
      <c r="L361" s="59" t="s">
        <v>36</v>
      </c>
    </row>
    <row r="362" spans="2:12" s="13" customFormat="1" ht="93" customHeight="1">
      <c r="B362" s="63">
        <v>81101516</v>
      </c>
      <c r="C362" s="93" t="s">
        <v>246</v>
      </c>
      <c r="D362" s="63" t="s">
        <v>606</v>
      </c>
      <c r="E362" s="63" t="s">
        <v>698</v>
      </c>
      <c r="F362" s="63" t="s">
        <v>39</v>
      </c>
      <c r="G362" s="63" t="s">
        <v>592</v>
      </c>
      <c r="H362" s="71">
        <v>11000000000</v>
      </c>
      <c r="I362" s="60">
        <f t="shared" si="9"/>
        <v>11000000000</v>
      </c>
      <c r="J362" s="59" t="s">
        <v>35</v>
      </c>
      <c r="K362" s="59" t="s">
        <v>35</v>
      </c>
      <c r="L362" s="59" t="s">
        <v>36</v>
      </c>
    </row>
    <row r="363" spans="2:12" s="13" customFormat="1" ht="93" customHeight="1">
      <c r="B363" s="63">
        <v>81101516</v>
      </c>
      <c r="C363" s="93" t="s">
        <v>247</v>
      </c>
      <c r="D363" s="63" t="s">
        <v>606</v>
      </c>
      <c r="E363" s="63" t="s">
        <v>615</v>
      </c>
      <c r="F363" s="63" t="s">
        <v>183</v>
      </c>
      <c r="G363" s="63" t="s">
        <v>592</v>
      </c>
      <c r="H363" s="71">
        <f>+H362*0.08</f>
        <v>880000000</v>
      </c>
      <c r="I363" s="60">
        <f t="shared" si="9"/>
        <v>880000000</v>
      </c>
      <c r="J363" s="59" t="s">
        <v>35</v>
      </c>
      <c r="K363" s="59" t="s">
        <v>35</v>
      </c>
      <c r="L363" s="59" t="s">
        <v>36</v>
      </c>
    </row>
    <row r="364" spans="2:12" s="13" customFormat="1" ht="83.25" customHeight="1">
      <c r="B364" s="63">
        <v>81101516</v>
      </c>
      <c r="C364" s="93" t="s">
        <v>248</v>
      </c>
      <c r="D364" s="63" t="s">
        <v>129</v>
      </c>
      <c r="E364" s="63" t="s">
        <v>48</v>
      </c>
      <c r="F364" s="63" t="s">
        <v>39</v>
      </c>
      <c r="G364" s="63" t="s">
        <v>592</v>
      </c>
      <c r="H364" s="71">
        <v>500000000</v>
      </c>
      <c r="I364" s="60">
        <f t="shared" si="9"/>
        <v>500000000</v>
      </c>
      <c r="J364" s="59" t="s">
        <v>35</v>
      </c>
      <c r="K364" s="59" t="s">
        <v>35</v>
      </c>
      <c r="L364" s="59" t="s">
        <v>36</v>
      </c>
    </row>
    <row r="365" spans="2:12" s="13" customFormat="1" ht="83.25" customHeight="1">
      <c r="B365" s="63">
        <v>81101516</v>
      </c>
      <c r="C365" s="93" t="s">
        <v>249</v>
      </c>
      <c r="D365" s="63" t="s">
        <v>129</v>
      </c>
      <c r="E365" s="63" t="s">
        <v>147</v>
      </c>
      <c r="F365" s="63" t="s">
        <v>183</v>
      </c>
      <c r="G365" s="63" t="s">
        <v>592</v>
      </c>
      <c r="H365" s="71">
        <f>+H364*0.08</f>
        <v>40000000</v>
      </c>
      <c r="I365" s="60">
        <f t="shared" si="9"/>
        <v>40000000</v>
      </c>
      <c r="J365" s="59" t="s">
        <v>35</v>
      </c>
      <c r="K365" s="59" t="s">
        <v>35</v>
      </c>
      <c r="L365" s="59" t="s">
        <v>36</v>
      </c>
    </row>
    <row r="366" spans="2:12" s="13" customFormat="1" ht="83.25" customHeight="1">
      <c r="B366" s="63">
        <v>81101516</v>
      </c>
      <c r="C366" s="93" t="s">
        <v>250</v>
      </c>
      <c r="D366" s="63" t="s">
        <v>606</v>
      </c>
      <c r="E366" s="63" t="s">
        <v>48</v>
      </c>
      <c r="F366" s="63" t="s">
        <v>39</v>
      </c>
      <c r="G366" s="63" t="s">
        <v>592</v>
      </c>
      <c r="H366" s="71">
        <v>250000000</v>
      </c>
      <c r="I366" s="60">
        <f t="shared" si="9"/>
        <v>250000000</v>
      </c>
      <c r="J366" s="59" t="s">
        <v>35</v>
      </c>
      <c r="K366" s="59" t="s">
        <v>35</v>
      </c>
      <c r="L366" s="59" t="s">
        <v>36</v>
      </c>
    </row>
    <row r="367" spans="2:12" s="13" customFormat="1" ht="83.25" customHeight="1">
      <c r="B367" s="63">
        <v>81101516</v>
      </c>
      <c r="C367" s="93" t="s">
        <v>251</v>
      </c>
      <c r="D367" s="63" t="s">
        <v>606</v>
      </c>
      <c r="E367" s="63" t="s">
        <v>147</v>
      </c>
      <c r="F367" s="63" t="s">
        <v>183</v>
      </c>
      <c r="G367" s="63" t="s">
        <v>592</v>
      </c>
      <c r="H367" s="71">
        <f>+H366*0.08</f>
        <v>20000000</v>
      </c>
      <c r="I367" s="60">
        <f t="shared" si="9"/>
        <v>20000000</v>
      </c>
      <c r="J367" s="59" t="s">
        <v>35</v>
      </c>
      <c r="K367" s="59" t="s">
        <v>35</v>
      </c>
      <c r="L367" s="59" t="s">
        <v>36</v>
      </c>
    </row>
    <row r="368" spans="2:12" s="13" customFormat="1" ht="83.25" customHeight="1">
      <c r="B368" s="63">
        <v>81101516</v>
      </c>
      <c r="C368" s="93" t="s">
        <v>252</v>
      </c>
      <c r="D368" s="63" t="s">
        <v>129</v>
      </c>
      <c r="E368" s="63" t="s">
        <v>197</v>
      </c>
      <c r="F368" s="63" t="s">
        <v>39</v>
      </c>
      <c r="G368" s="63" t="s">
        <v>592</v>
      </c>
      <c r="H368" s="71">
        <v>1500000000</v>
      </c>
      <c r="I368" s="60">
        <f t="shared" si="9"/>
        <v>1500000000</v>
      </c>
      <c r="J368" s="59" t="s">
        <v>35</v>
      </c>
      <c r="K368" s="59" t="s">
        <v>35</v>
      </c>
      <c r="L368" s="59" t="s">
        <v>36</v>
      </c>
    </row>
    <row r="369" spans="2:12" s="13" customFormat="1" ht="83.25" customHeight="1">
      <c r="B369" s="63">
        <v>81101516</v>
      </c>
      <c r="C369" s="93" t="s">
        <v>253</v>
      </c>
      <c r="D369" s="63" t="s">
        <v>129</v>
      </c>
      <c r="E369" s="63" t="s">
        <v>148</v>
      </c>
      <c r="F369" s="63" t="s">
        <v>183</v>
      </c>
      <c r="G369" s="63" t="s">
        <v>592</v>
      </c>
      <c r="H369" s="71">
        <f>+H368*0.08</f>
        <v>120000000</v>
      </c>
      <c r="I369" s="60">
        <f t="shared" si="9"/>
        <v>120000000</v>
      </c>
      <c r="J369" s="59" t="s">
        <v>35</v>
      </c>
      <c r="K369" s="59" t="s">
        <v>35</v>
      </c>
      <c r="L369" s="59" t="s">
        <v>36</v>
      </c>
    </row>
    <row r="370" spans="2:12" s="13" customFormat="1" ht="83.25" customHeight="1">
      <c r="B370" s="63">
        <v>81101516</v>
      </c>
      <c r="C370" s="93" t="s">
        <v>254</v>
      </c>
      <c r="D370" s="63" t="s">
        <v>177</v>
      </c>
      <c r="E370" s="63" t="s">
        <v>185</v>
      </c>
      <c r="F370" s="63" t="s">
        <v>183</v>
      </c>
      <c r="G370" s="63" t="s">
        <v>592</v>
      </c>
      <c r="H370" s="71">
        <v>120000000</v>
      </c>
      <c r="I370" s="60">
        <f t="shared" si="9"/>
        <v>120000000</v>
      </c>
      <c r="J370" s="59" t="s">
        <v>35</v>
      </c>
      <c r="K370" s="59" t="s">
        <v>35</v>
      </c>
      <c r="L370" s="59" t="s">
        <v>36</v>
      </c>
    </row>
    <row r="371" spans="2:12" s="13" customFormat="1" ht="83.25" customHeight="1">
      <c r="B371" s="63">
        <v>81101516</v>
      </c>
      <c r="C371" s="93" t="s">
        <v>255</v>
      </c>
      <c r="D371" s="63" t="s">
        <v>129</v>
      </c>
      <c r="E371" s="63" t="s">
        <v>197</v>
      </c>
      <c r="F371" s="63" t="s">
        <v>39</v>
      </c>
      <c r="G371" s="63" t="s">
        <v>592</v>
      </c>
      <c r="H371" s="71">
        <v>1000000000</v>
      </c>
      <c r="I371" s="60">
        <f t="shared" si="9"/>
        <v>1000000000</v>
      </c>
      <c r="J371" s="59" t="s">
        <v>35</v>
      </c>
      <c r="K371" s="59" t="s">
        <v>35</v>
      </c>
      <c r="L371" s="59" t="s">
        <v>36</v>
      </c>
    </row>
    <row r="372" spans="2:12" s="13" customFormat="1" ht="83.25" customHeight="1">
      <c r="B372" s="63">
        <v>81101516</v>
      </c>
      <c r="C372" s="93" t="s">
        <v>256</v>
      </c>
      <c r="D372" s="63" t="s">
        <v>129</v>
      </c>
      <c r="E372" s="63" t="s">
        <v>148</v>
      </c>
      <c r="F372" s="63" t="s">
        <v>183</v>
      </c>
      <c r="G372" s="63" t="s">
        <v>592</v>
      </c>
      <c r="H372" s="71">
        <f>+H371*0.08</f>
        <v>80000000</v>
      </c>
      <c r="I372" s="60">
        <f t="shared" si="9"/>
        <v>80000000</v>
      </c>
      <c r="J372" s="59" t="s">
        <v>35</v>
      </c>
      <c r="K372" s="59" t="s">
        <v>35</v>
      </c>
      <c r="L372" s="59" t="s">
        <v>36</v>
      </c>
    </row>
    <row r="373" spans="2:12" s="13" customFormat="1" ht="83.25" customHeight="1">
      <c r="B373" s="63">
        <v>81101516</v>
      </c>
      <c r="C373" s="93" t="s">
        <v>257</v>
      </c>
      <c r="D373" s="63" t="s">
        <v>178</v>
      </c>
      <c r="E373" s="63" t="s">
        <v>197</v>
      </c>
      <c r="F373" s="63" t="s">
        <v>183</v>
      </c>
      <c r="G373" s="63" t="s">
        <v>592</v>
      </c>
      <c r="H373" s="71">
        <v>417248000</v>
      </c>
      <c r="I373" s="60">
        <f t="shared" si="9"/>
        <v>417248000</v>
      </c>
      <c r="J373" s="59" t="s">
        <v>35</v>
      </c>
      <c r="K373" s="59" t="s">
        <v>35</v>
      </c>
      <c r="L373" s="59" t="s">
        <v>36</v>
      </c>
    </row>
    <row r="374" spans="2:12" s="13" customFormat="1" ht="83.25" customHeight="1">
      <c r="B374" s="63">
        <v>81101516</v>
      </c>
      <c r="C374" s="93" t="s">
        <v>258</v>
      </c>
      <c r="D374" s="63" t="s">
        <v>605</v>
      </c>
      <c r="E374" s="63" t="s">
        <v>48</v>
      </c>
      <c r="F374" s="63" t="s">
        <v>39</v>
      </c>
      <c r="G374" s="63" t="s">
        <v>592</v>
      </c>
      <c r="H374" s="71">
        <v>300000000</v>
      </c>
      <c r="I374" s="60">
        <f t="shared" si="9"/>
        <v>300000000</v>
      </c>
      <c r="J374" s="59" t="s">
        <v>35</v>
      </c>
      <c r="K374" s="59" t="s">
        <v>35</v>
      </c>
      <c r="L374" s="59" t="s">
        <v>36</v>
      </c>
    </row>
    <row r="375" spans="2:12" s="13" customFormat="1" ht="83.25" customHeight="1">
      <c r="B375" s="63">
        <v>81101516</v>
      </c>
      <c r="C375" s="93" t="s">
        <v>259</v>
      </c>
      <c r="D375" s="63" t="s">
        <v>605</v>
      </c>
      <c r="E375" s="63" t="s">
        <v>147</v>
      </c>
      <c r="F375" s="63" t="s">
        <v>183</v>
      </c>
      <c r="G375" s="63" t="s">
        <v>592</v>
      </c>
      <c r="H375" s="71">
        <f>+H374*0.08</f>
        <v>24000000</v>
      </c>
      <c r="I375" s="60">
        <f t="shared" si="9"/>
        <v>24000000</v>
      </c>
      <c r="J375" s="59" t="s">
        <v>35</v>
      </c>
      <c r="K375" s="59" t="s">
        <v>35</v>
      </c>
      <c r="L375" s="59" t="s">
        <v>36</v>
      </c>
    </row>
    <row r="376" spans="2:12" s="13" customFormat="1" ht="83.25" customHeight="1">
      <c r="B376" s="63">
        <v>81101516</v>
      </c>
      <c r="C376" s="93" t="s">
        <v>260</v>
      </c>
      <c r="D376" s="63" t="s">
        <v>130</v>
      </c>
      <c r="E376" s="63" t="s">
        <v>106</v>
      </c>
      <c r="F376" s="63" t="s">
        <v>39</v>
      </c>
      <c r="G376" s="63" t="s">
        <v>592</v>
      </c>
      <c r="H376" s="71">
        <v>3000000000</v>
      </c>
      <c r="I376" s="60">
        <f aca="true" t="shared" si="10" ref="I376:I439">+H376</f>
        <v>3000000000</v>
      </c>
      <c r="J376" s="59" t="s">
        <v>35</v>
      </c>
      <c r="K376" s="59" t="s">
        <v>35</v>
      </c>
      <c r="L376" s="59" t="s">
        <v>36</v>
      </c>
    </row>
    <row r="377" spans="2:12" s="13" customFormat="1" ht="83.25" customHeight="1">
      <c r="B377" s="63">
        <v>81101516</v>
      </c>
      <c r="C377" s="93" t="s">
        <v>261</v>
      </c>
      <c r="D377" s="63" t="s">
        <v>130</v>
      </c>
      <c r="E377" s="63" t="s">
        <v>599</v>
      </c>
      <c r="F377" s="63" t="s">
        <v>183</v>
      </c>
      <c r="G377" s="63" t="s">
        <v>592</v>
      </c>
      <c r="H377" s="71">
        <f>+H376*0.08</f>
        <v>240000000</v>
      </c>
      <c r="I377" s="60">
        <f t="shared" si="10"/>
        <v>240000000</v>
      </c>
      <c r="J377" s="59" t="s">
        <v>35</v>
      </c>
      <c r="K377" s="59" t="s">
        <v>35</v>
      </c>
      <c r="L377" s="59" t="s">
        <v>36</v>
      </c>
    </row>
    <row r="378" spans="2:12" s="13" customFormat="1" ht="85.5" customHeight="1">
      <c r="B378" s="63">
        <v>81101516</v>
      </c>
      <c r="C378" s="93" t="s">
        <v>262</v>
      </c>
      <c r="D378" s="63" t="s">
        <v>605</v>
      </c>
      <c r="E378" s="63" t="s">
        <v>197</v>
      </c>
      <c r="F378" s="63" t="s">
        <v>39</v>
      </c>
      <c r="G378" s="63" t="s">
        <v>592</v>
      </c>
      <c r="H378" s="71">
        <v>2000000000</v>
      </c>
      <c r="I378" s="60">
        <f t="shared" si="10"/>
        <v>2000000000</v>
      </c>
      <c r="J378" s="59" t="s">
        <v>35</v>
      </c>
      <c r="K378" s="59" t="s">
        <v>35</v>
      </c>
      <c r="L378" s="59" t="s">
        <v>36</v>
      </c>
    </row>
    <row r="379" spans="2:12" s="13" customFormat="1" ht="85.5" customHeight="1">
      <c r="B379" s="63">
        <v>81101516</v>
      </c>
      <c r="C379" s="93" t="s">
        <v>263</v>
      </c>
      <c r="D379" s="63" t="s">
        <v>605</v>
      </c>
      <c r="E379" s="63" t="s">
        <v>148</v>
      </c>
      <c r="F379" s="63" t="s">
        <v>183</v>
      </c>
      <c r="G379" s="63" t="s">
        <v>592</v>
      </c>
      <c r="H379" s="71">
        <f>+H378*0.08</f>
        <v>160000000</v>
      </c>
      <c r="I379" s="60">
        <f t="shared" si="10"/>
        <v>160000000</v>
      </c>
      <c r="J379" s="59" t="s">
        <v>35</v>
      </c>
      <c r="K379" s="59" t="s">
        <v>35</v>
      </c>
      <c r="L379" s="59" t="s">
        <v>36</v>
      </c>
    </row>
    <row r="380" spans="2:12" s="13" customFormat="1" ht="85.5" customHeight="1">
      <c r="B380" s="63">
        <v>81101516</v>
      </c>
      <c r="C380" s="93" t="s">
        <v>264</v>
      </c>
      <c r="D380" s="63" t="s">
        <v>606</v>
      </c>
      <c r="E380" s="63" t="s">
        <v>197</v>
      </c>
      <c r="F380" s="63" t="s">
        <v>39</v>
      </c>
      <c r="G380" s="63" t="s">
        <v>592</v>
      </c>
      <c r="H380" s="71">
        <v>1000000000</v>
      </c>
      <c r="I380" s="60">
        <f t="shared" si="10"/>
        <v>1000000000</v>
      </c>
      <c r="J380" s="59" t="s">
        <v>35</v>
      </c>
      <c r="K380" s="59" t="s">
        <v>35</v>
      </c>
      <c r="L380" s="59" t="s">
        <v>36</v>
      </c>
    </row>
    <row r="381" spans="2:12" s="13" customFormat="1" ht="85.5" customHeight="1">
      <c r="B381" s="63">
        <v>81101516</v>
      </c>
      <c r="C381" s="93" t="s">
        <v>265</v>
      </c>
      <c r="D381" s="63" t="s">
        <v>606</v>
      </c>
      <c r="E381" s="63" t="s">
        <v>148</v>
      </c>
      <c r="F381" s="63" t="s">
        <v>183</v>
      </c>
      <c r="G381" s="63" t="s">
        <v>592</v>
      </c>
      <c r="H381" s="71">
        <f>+H380*0.08</f>
        <v>80000000</v>
      </c>
      <c r="I381" s="60">
        <f t="shared" si="10"/>
        <v>80000000</v>
      </c>
      <c r="J381" s="59" t="s">
        <v>35</v>
      </c>
      <c r="K381" s="59" t="s">
        <v>35</v>
      </c>
      <c r="L381" s="59" t="s">
        <v>36</v>
      </c>
    </row>
    <row r="382" spans="2:12" s="13" customFormat="1" ht="85.5" customHeight="1">
      <c r="B382" s="63">
        <v>81101516</v>
      </c>
      <c r="C382" s="93" t="s">
        <v>754</v>
      </c>
      <c r="D382" s="63" t="s">
        <v>46</v>
      </c>
      <c r="E382" s="63" t="s">
        <v>48</v>
      </c>
      <c r="F382" s="63" t="s">
        <v>604</v>
      </c>
      <c r="G382" s="63" t="s">
        <v>37</v>
      </c>
      <c r="H382" s="71">
        <v>21000000</v>
      </c>
      <c r="I382" s="60">
        <f t="shared" si="10"/>
        <v>21000000</v>
      </c>
      <c r="J382" s="59" t="s">
        <v>35</v>
      </c>
      <c r="K382" s="59" t="s">
        <v>35</v>
      </c>
      <c r="L382" s="59" t="s">
        <v>36</v>
      </c>
    </row>
    <row r="383" spans="2:12" s="13" customFormat="1" ht="85.5" customHeight="1">
      <c r="B383" s="63">
        <v>81101516</v>
      </c>
      <c r="C383" s="93" t="s">
        <v>266</v>
      </c>
      <c r="D383" s="63" t="s">
        <v>605</v>
      </c>
      <c r="E383" s="63" t="s">
        <v>697</v>
      </c>
      <c r="F383" s="63" t="s">
        <v>39</v>
      </c>
      <c r="G383" s="63" t="s">
        <v>592</v>
      </c>
      <c r="H383" s="71">
        <v>6700000000</v>
      </c>
      <c r="I383" s="60">
        <f t="shared" si="10"/>
        <v>6700000000</v>
      </c>
      <c r="J383" s="59" t="s">
        <v>35</v>
      </c>
      <c r="K383" s="59" t="s">
        <v>35</v>
      </c>
      <c r="L383" s="59" t="s">
        <v>36</v>
      </c>
    </row>
    <row r="384" spans="2:12" s="13" customFormat="1" ht="85.5" customHeight="1">
      <c r="B384" s="63">
        <v>81101516</v>
      </c>
      <c r="C384" s="93" t="s">
        <v>267</v>
      </c>
      <c r="D384" s="63" t="s">
        <v>605</v>
      </c>
      <c r="E384" s="63" t="s">
        <v>48</v>
      </c>
      <c r="F384" s="63" t="s">
        <v>183</v>
      </c>
      <c r="G384" s="63" t="s">
        <v>592</v>
      </c>
      <c r="H384" s="71">
        <f>+H383*0.08</f>
        <v>536000000</v>
      </c>
      <c r="I384" s="60">
        <f t="shared" si="10"/>
        <v>536000000</v>
      </c>
      <c r="J384" s="59" t="s">
        <v>35</v>
      </c>
      <c r="K384" s="59" t="s">
        <v>35</v>
      </c>
      <c r="L384" s="59" t="s">
        <v>36</v>
      </c>
    </row>
    <row r="385" spans="2:12" s="13" customFormat="1" ht="85.5" customHeight="1">
      <c r="B385" s="63">
        <v>81101516</v>
      </c>
      <c r="C385" s="93" t="s">
        <v>268</v>
      </c>
      <c r="D385" s="63" t="s">
        <v>129</v>
      </c>
      <c r="E385" s="63" t="s">
        <v>698</v>
      </c>
      <c r="F385" s="63" t="s">
        <v>39</v>
      </c>
      <c r="G385" s="63" t="s">
        <v>592</v>
      </c>
      <c r="H385" s="71">
        <v>11500000000</v>
      </c>
      <c r="I385" s="60">
        <f t="shared" si="10"/>
        <v>11500000000</v>
      </c>
      <c r="J385" s="59" t="s">
        <v>35</v>
      </c>
      <c r="K385" s="59" t="s">
        <v>35</v>
      </c>
      <c r="L385" s="59" t="s">
        <v>36</v>
      </c>
    </row>
    <row r="386" spans="2:12" s="13" customFormat="1" ht="85.5" customHeight="1">
      <c r="B386" s="63">
        <v>81101516</v>
      </c>
      <c r="C386" s="93" t="s">
        <v>269</v>
      </c>
      <c r="D386" s="63" t="s">
        <v>129</v>
      </c>
      <c r="E386" s="63" t="s">
        <v>591</v>
      </c>
      <c r="F386" s="63" t="s">
        <v>183</v>
      </c>
      <c r="G386" s="63" t="s">
        <v>592</v>
      </c>
      <c r="H386" s="71">
        <f>+H385*0.08</f>
        <v>920000000</v>
      </c>
      <c r="I386" s="60">
        <f t="shared" si="10"/>
        <v>920000000</v>
      </c>
      <c r="J386" s="59" t="s">
        <v>35</v>
      </c>
      <c r="K386" s="59" t="s">
        <v>35</v>
      </c>
      <c r="L386" s="59" t="s">
        <v>36</v>
      </c>
    </row>
    <row r="387" spans="2:12" s="13" customFormat="1" ht="85.5" customHeight="1">
      <c r="B387" s="63">
        <v>81101516</v>
      </c>
      <c r="C387" s="93" t="s">
        <v>270</v>
      </c>
      <c r="D387" s="63" t="s">
        <v>129</v>
      </c>
      <c r="E387" s="63" t="s">
        <v>106</v>
      </c>
      <c r="F387" s="63" t="s">
        <v>39</v>
      </c>
      <c r="G387" s="63" t="s">
        <v>592</v>
      </c>
      <c r="H387" s="71">
        <v>3660759578</v>
      </c>
      <c r="I387" s="60">
        <f t="shared" si="10"/>
        <v>3660759578</v>
      </c>
      <c r="J387" s="59" t="s">
        <v>35</v>
      </c>
      <c r="K387" s="59" t="s">
        <v>35</v>
      </c>
      <c r="L387" s="59" t="s">
        <v>36</v>
      </c>
    </row>
    <row r="388" spans="2:12" s="13" customFormat="1" ht="85.5" customHeight="1">
      <c r="B388" s="63">
        <v>81101516</v>
      </c>
      <c r="C388" s="93" t="s">
        <v>271</v>
      </c>
      <c r="D388" s="63" t="s">
        <v>129</v>
      </c>
      <c r="E388" s="63" t="s">
        <v>599</v>
      </c>
      <c r="F388" s="63" t="s">
        <v>183</v>
      </c>
      <c r="G388" s="63" t="s">
        <v>592</v>
      </c>
      <c r="H388" s="71">
        <f>+H387*0.08</f>
        <v>292860766.24</v>
      </c>
      <c r="I388" s="60">
        <f t="shared" si="10"/>
        <v>292860766.24</v>
      </c>
      <c r="J388" s="59" t="s">
        <v>35</v>
      </c>
      <c r="K388" s="59" t="s">
        <v>35</v>
      </c>
      <c r="L388" s="59" t="s">
        <v>36</v>
      </c>
    </row>
    <row r="389" spans="2:12" s="13" customFormat="1" ht="85.5" customHeight="1">
      <c r="B389" s="63">
        <v>81101516</v>
      </c>
      <c r="C389" s="93" t="s">
        <v>272</v>
      </c>
      <c r="D389" s="63" t="s">
        <v>46</v>
      </c>
      <c r="E389" s="63" t="s">
        <v>197</v>
      </c>
      <c r="F389" s="63" t="s">
        <v>183</v>
      </c>
      <c r="G389" s="63" t="s">
        <v>592</v>
      </c>
      <c r="H389" s="71">
        <v>306800000</v>
      </c>
      <c r="I389" s="60">
        <f t="shared" si="10"/>
        <v>306800000</v>
      </c>
      <c r="J389" s="59" t="s">
        <v>35</v>
      </c>
      <c r="K389" s="59" t="s">
        <v>35</v>
      </c>
      <c r="L389" s="59" t="s">
        <v>36</v>
      </c>
    </row>
    <row r="390" spans="2:12" s="13" customFormat="1" ht="85.5" customHeight="1">
      <c r="B390" s="63">
        <v>81101516</v>
      </c>
      <c r="C390" s="93" t="s">
        <v>273</v>
      </c>
      <c r="D390" s="63" t="s">
        <v>605</v>
      </c>
      <c r="E390" s="63" t="s">
        <v>106</v>
      </c>
      <c r="F390" s="63" t="s">
        <v>39</v>
      </c>
      <c r="G390" s="63" t="s">
        <v>592</v>
      </c>
      <c r="H390" s="71">
        <v>4829760000</v>
      </c>
      <c r="I390" s="60">
        <f t="shared" si="10"/>
        <v>4829760000</v>
      </c>
      <c r="J390" s="59" t="s">
        <v>35</v>
      </c>
      <c r="K390" s="59" t="s">
        <v>35</v>
      </c>
      <c r="L390" s="59" t="s">
        <v>36</v>
      </c>
    </row>
    <row r="391" spans="2:12" s="13" customFormat="1" ht="85.5" customHeight="1">
      <c r="B391" s="63">
        <v>81101516</v>
      </c>
      <c r="C391" s="93" t="s">
        <v>274</v>
      </c>
      <c r="D391" s="63" t="s">
        <v>605</v>
      </c>
      <c r="E391" s="63" t="s">
        <v>599</v>
      </c>
      <c r="F391" s="63" t="s">
        <v>183</v>
      </c>
      <c r="G391" s="63" t="s">
        <v>592</v>
      </c>
      <c r="H391" s="71">
        <f>+H390*0.08</f>
        <v>386380800</v>
      </c>
      <c r="I391" s="60">
        <f t="shared" si="10"/>
        <v>386380800</v>
      </c>
      <c r="J391" s="59" t="s">
        <v>35</v>
      </c>
      <c r="K391" s="59" t="s">
        <v>35</v>
      </c>
      <c r="L391" s="59" t="s">
        <v>36</v>
      </c>
    </row>
    <row r="392" spans="2:12" s="13" customFormat="1" ht="96.75" customHeight="1">
      <c r="B392" s="63">
        <v>81101516</v>
      </c>
      <c r="C392" s="93" t="s">
        <v>275</v>
      </c>
      <c r="D392" s="63" t="s">
        <v>178</v>
      </c>
      <c r="E392" s="63" t="s">
        <v>697</v>
      </c>
      <c r="F392" s="63" t="s">
        <v>183</v>
      </c>
      <c r="G392" s="63" t="s">
        <v>592</v>
      </c>
      <c r="H392" s="71">
        <v>3400000000</v>
      </c>
      <c r="I392" s="60">
        <f t="shared" si="10"/>
        <v>3400000000</v>
      </c>
      <c r="J392" s="59" t="s">
        <v>35</v>
      </c>
      <c r="K392" s="59" t="s">
        <v>35</v>
      </c>
      <c r="L392" s="59" t="s">
        <v>36</v>
      </c>
    </row>
    <row r="393" spans="2:12" s="13" customFormat="1" ht="96.75" customHeight="1">
      <c r="B393" s="63">
        <v>81101516</v>
      </c>
      <c r="C393" s="93" t="s">
        <v>276</v>
      </c>
      <c r="D393" s="63" t="s">
        <v>605</v>
      </c>
      <c r="E393" s="63" t="s">
        <v>48</v>
      </c>
      <c r="F393" s="63" t="s">
        <v>39</v>
      </c>
      <c r="G393" s="63" t="s">
        <v>592</v>
      </c>
      <c r="H393" s="71">
        <v>600000000</v>
      </c>
      <c r="I393" s="60">
        <f t="shared" si="10"/>
        <v>600000000</v>
      </c>
      <c r="J393" s="59" t="s">
        <v>35</v>
      </c>
      <c r="K393" s="59" t="s">
        <v>35</v>
      </c>
      <c r="L393" s="59" t="s">
        <v>36</v>
      </c>
    </row>
    <row r="394" spans="2:12" s="13" customFormat="1" ht="96.75" customHeight="1">
      <c r="B394" s="63">
        <v>81101516</v>
      </c>
      <c r="C394" s="93" t="s">
        <v>277</v>
      </c>
      <c r="D394" s="63" t="s">
        <v>605</v>
      </c>
      <c r="E394" s="63" t="s">
        <v>147</v>
      </c>
      <c r="F394" s="63" t="s">
        <v>183</v>
      </c>
      <c r="G394" s="63" t="s">
        <v>592</v>
      </c>
      <c r="H394" s="71">
        <f>+H393*0.08</f>
        <v>48000000</v>
      </c>
      <c r="I394" s="60">
        <f t="shared" si="10"/>
        <v>48000000</v>
      </c>
      <c r="J394" s="59" t="s">
        <v>35</v>
      </c>
      <c r="K394" s="59" t="s">
        <v>35</v>
      </c>
      <c r="L394" s="59" t="s">
        <v>36</v>
      </c>
    </row>
    <row r="395" spans="2:12" s="13" customFormat="1" ht="96.75" customHeight="1">
      <c r="B395" s="63">
        <v>81101516</v>
      </c>
      <c r="C395" s="93" t="s">
        <v>278</v>
      </c>
      <c r="D395" s="63" t="s">
        <v>46</v>
      </c>
      <c r="E395" s="63" t="s">
        <v>185</v>
      </c>
      <c r="F395" s="63" t="s">
        <v>183</v>
      </c>
      <c r="G395" s="63" t="s">
        <v>592</v>
      </c>
      <c r="H395" s="71">
        <v>200000000</v>
      </c>
      <c r="I395" s="60">
        <f t="shared" si="10"/>
        <v>200000000</v>
      </c>
      <c r="J395" s="59" t="s">
        <v>35</v>
      </c>
      <c r="K395" s="59" t="s">
        <v>35</v>
      </c>
      <c r="L395" s="59" t="s">
        <v>36</v>
      </c>
    </row>
    <row r="396" spans="2:12" s="13" customFormat="1" ht="96.75" customHeight="1">
      <c r="B396" s="63">
        <v>81101516</v>
      </c>
      <c r="C396" s="93" t="s">
        <v>279</v>
      </c>
      <c r="D396" s="63" t="s">
        <v>177</v>
      </c>
      <c r="E396" s="63" t="s">
        <v>185</v>
      </c>
      <c r="F396" s="63" t="s">
        <v>183</v>
      </c>
      <c r="G396" s="63" t="s">
        <v>592</v>
      </c>
      <c r="H396" s="71">
        <v>200000000</v>
      </c>
      <c r="I396" s="60">
        <f t="shared" si="10"/>
        <v>200000000</v>
      </c>
      <c r="J396" s="59" t="s">
        <v>35</v>
      </c>
      <c r="K396" s="59" t="s">
        <v>35</v>
      </c>
      <c r="L396" s="59" t="s">
        <v>36</v>
      </c>
    </row>
    <row r="397" spans="2:12" s="13" customFormat="1" ht="96.75" customHeight="1">
      <c r="B397" s="63">
        <v>81101516</v>
      </c>
      <c r="C397" s="93" t="s">
        <v>280</v>
      </c>
      <c r="D397" s="63" t="s">
        <v>46</v>
      </c>
      <c r="E397" s="63" t="s">
        <v>185</v>
      </c>
      <c r="F397" s="63" t="s">
        <v>183</v>
      </c>
      <c r="G397" s="63" t="s">
        <v>592</v>
      </c>
      <c r="H397" s="71">
        <v>200000000</v>
      </c>
      <c r="I397" s="60">
        <f t="shared" si="10"/>
        <v>200000000</v>
      </c>
      <c r="J397" s="59" t="s">
        <v>35</v>
      </c>
      <c r="K397" s="59" t="s">
        <v>35</v>
      </c>
      <c r="L397" s="59" t="s">
        <v>36</v>
      </c>
    </row>
    <row r="398" spans="2:12" s="13" customFormat="1" ht="96.75" customHeight="1">
      <c r="B398" s="63">
        <v>81101516</v>
      </c>
      <c r="C398" s="93" t="s">
        <v>281</v>
      </c>
      <c r="D398" s="63" t="s">
        <v>178</v>
      </c>
      <c r="E398" s="63" t="s">
        <v>185</v>
      </c>
      <c r="F398" s="63" t="s">
        <v>183</v>
      </c>
      <c r="G398" s="63" t="s">
        <v>592</v>
      </c>
      <c r="H398" s="71">
        <v>200000000</v>
      </c>
      <c r="I398" s="60">
        <f t="shared" si="10"/>
        <v>200000000</v>
      </c>
      <c r="J398" s="59" t="s">
        <v>35</v>
      </c>
      <c r="K398" s="59" t="s">
        <v>35</v>
      </c>
      <c r="L398" s="59" t="s">
        <v>36</v>
      </c>
    </row>
    <row r="399" spans="2:12" s="13" customFormat="1" ht="96.75" customHeight="1">
      <c r="B399" s="63">
        <v>81101516</v>
      </c>
      <c r="C399" s="93" t="s">
        <v>282</v>
      </c>
      <c r="D399" s="63" t="s">
        <v>178</v>
      </c>
      <c r="E399" s="63" t="s">
        <v>185</v>
      </c>
      <c r="F399" s="63" t="s">
        <v>183</v>
      </c>
      <c r="G399" s="63" t="s">
        <v>592</v>
      </c>
      <c r="H399" s="71">
        <v>150000000</v>
      </c>
      <c r="I399" s="60">
        <f t="shared" si="10"/>
        <v>150000000</v>
      </c>
      <c r="J399" s="59" t="s">
        <v>35</v>
      </c>
      <c r="K399" s="59" t="s">
        <v>35</v>
      </c>
      <c r="L399" s="59" t="s">
        <v>36</v>
      </c>
    </row>
    <row r="400" spans="2:12" s="13" customFormat="1" ht="96.75" customHeight="1">
      <c r="B400" s="63">
        <v>81101516</v>
      </c>
      <c r="C400" s="93" t="s">
        <v>283</v>
      </c>
      <c r="D400" s="63" t="s">
        <v>46</v>
      </c>
      <c r="E400" s="63" t="s">
        <v>197</v>
      </c>
      <c r="F400" s="63" t="s">
        <v>183</v>
      </c>
      <c r="G400" s="63" t="s">
        <v>592</v>
      </c>
      <c r="H400" s="71">
        <v>500000000</v>
      </c>
      <c r="I400" s="60">
        <f t="shared" si="10"/>
        <v>500000000</v>
      </c>
      <c r="J400" s="59" t="s">
        <v>35</v>
      </c>
      <c r="K400" s="59" t="s">
        <v>35</v>
      </c>
      <c r="L400" s="59" t="s">
        <v>36</v>
      </c>
    </row>
    <row r="401" spans="2:12" s="13" customFormat="1" ht="96.75" customHeight="1">
      <c r="B401" s="63">
        <v>81101516</v>
      </c>
      <c r="C401" s="93" t="s">
        <v>284</v>
      </c>
      <c r="D401" s="63" t="s">
        <v>129</v>
      </c>
      <c r="E401" s="63" t="s">
        <v>197</v>
      </c>
      <c r="F401" s="63" t="s">
        <v>39</v>
      </c>
      <c r="G401" s="63" t="s">
        <v>592</v>
      </c>
      <c r="H401" s="71">
        <v>2000000000</v>
      </c>
      <c r="I401" s="60">
        <f t="shared" si="10"/>
        <v>2000000000</v>
      </c>
      <c r="J401" s="59" t="s">
        <v>35</v>
      </c>
      <c r="K401" s="59" t="s">
        <v>35</v>
      </c>
      <c r="L401" s="59" t="s">
        <v>36</v>
      </c>
    </row>
    <row r="402" spans="2:12" s="13" customFormat="1" ht="96.75" customHeight="1">
      <c r="B402" s="63">
        <v>81101516</v>
      </c>
      <c r="C402" s="93" t="s">
        <v>285</v>
      </c>
      <c r="D402" s="63" t="s">
        <v>129</v>
      </c>
      <c r="E402" s="63" t="s">
        <v>148</v>
      </c>
      <c r="F402" s="63" t="s">
        <v>183</v>
      </c>
      <c r="G402" s="63" t="s">
        <v>592</v>
      </c>
      <c r="H402" s="71">
        <f>+H401*0.08</f>
        <v>160000000</v>
      </c>
      <c r="I402" s="60">
        <f t="shared" si="10"/>
        <v>160000000</v>
      </c>
      <c r="J402" s="59" t="s">
        <v>35</v>
      </c>
      <c r="K402" s="59" t="s">
        <v>35</v>
      </c>
      <c r="L402" s="59" t="s">
        <v>36</v>
      </c>
    </row>
    <row r="403" spans="2:12" s="13" customFormat="1" ht="96.75" customHeight="1">
      <c r="B403" s="63">
        <v>81101516</v>
      </c>
      <c r="C403" s="93" t="s">
        <v>284</v>
      </c>
      <c r="D403" s="63" t="s">
        <v>129</v>
      </c>
      <c r="E403" s="63" t="s">
        <v>197</v>
      </c>
      <c r="F403" s="63" t="s">
        <v>39</v>
      </c>
      <c r="G403" s="63" t="s">
        <v>592</v>
      </c>
      <c r="H403" s="71">
        <v>2000000000</v>
      </c>
      <c r="I403" s="60">
        <f t="shared" si="10"/>
        <v>2000000000</v>
      </c>
      <c r="J403" s="59" t="s">
        <v>35</v>
      </c>
      <c r="K403" s="59" t="s">
        <v>35</v>
      </c>
      <c r="L403" s="59" t="s">
        <v>36</v>
      </c>
    </row>
    <row r="404" spans="2:12" s="13" customFormat="1" ht="96.75" customHeight="1">
      <c r="B404" s="63">
        <v>81101516</v>
      </c>
      <c r="C404" s="93" t="s">
        <v>285</v>
      </c>
      <c r="D404" s="63" t="s">
        <v>129</v>
      </c>
      <c r="E404" s="63" t="s">
        <v>148</v>
      </c>
      <c r="F404" s="63" t="s">
        <v>183</v>
      </c>
      <c r="G404" s="63" t="s">
        <v>592</v>
      </c>
      <c r="H404" s="71">
        <f>+H403*0.08</f>
        <v>160000000</v>
      </c>
      <c r="I404" s="60">
        <f t="shared" si="10"/>
        <v>160000000</v>
      </c>
      <c r="J404" s="59" t="s">
        <v>35</v>
      </c>
      <c r="K404" s="59" t="s">
        <v>35</v>
      </c>
      <c r="L404" s="59" t="s">
        <v>36</v>
      </c>
    </row>
    <row r="405" spans="2:12" s="13" customFormat="1" ht="96.75" customHeight="1">
      <c r="B405" s="63">
        <v>81101516</v>
      </c>
      <c r="C405" s="93" t="s">
        <v>286</v>
      </c>
      <c r="D405" s="63" t="s">
        <v>606</v>
      </c>
      <c r="E405" s="63" t="s">
        <v>48</v>
      </c>
      <c r="F405" s="63" t="s">
        <v>39</v>
      </c>
      <c r="G405" s="63" t="s">
        <v>592</v>
      </c>
      <c r="H405" s="71">
        <v>2500000000</v>
      </c>
      <c r="I405" s="60">
        <f t="shared" si="10"/>
        <v>2500000000</v>
      </c>
      <c r="J405" s="59" t="s">
        <v>35</v>
      </c>
      <c r="K405" s="59" t="s">
        <v>35</v>
      </c>
      <c r="L405" s="59" t="s">
        <v>36</v>
      </c>
    </row>
    <row r="406" spans="2:12" s="13" customFormat="1" ht="96.75" customHeight="1">
      <c r="B406" s="63">
        <v>81101516</v>
      </c>
      <c r="C406" s="93" t="s">
        <v>287</v>
      </c>
      <c r="D406" s="63" t="s">
        <v>606</v>
      </c>
      <c r="E406" s="63" t="s">
        <v>147</v>
      </c>
      <c r="F406" s="63" t="s">
        <v>183</v>
      </c>
      <c r="G406" s="63" t="s">
        <v>592</v>
      </c>
      <c r="H406" s="71">
        <f>+H405*0.08</f>
        <v>200000000</v>
      </c>
      <c r="I406" s="60">
        <f t="shared" si="10"/>
        <v>200000000</v>
      </c>
      <c r="J406" s="59" t="s">
        <v>35</v>
      </c>
      <c r="K406" s="59" t="s">
        <v>35</v>
      </c>
      <c r="L406" s="59" t="s">
        <v>36</v>
      </c>
    </row>
    <row r="407" spans="2:12" s="13" customFormat="1" ht="96.75" customHeight="1">
      <c r="B407" s="63">
        <v>81101516</v>
      </c>
      <c r="C407" s="93" t="s">
        <v>286</v>
      </c>
      <c r="D407" s="63" t="s">
        <v>606</v>
      </c>
      <c r="E407" s="63" t="s">
        <v>48</v>
      </c>
      <c r="F407" s="63" t="s">
        <v>39</v>
      </c>
      <c r="G407" s="63" t="s">
        <v>592</v>
      </c>
      <c r="H407" s="71">
        <v>2500000000</v>
      </c>
      <c r="I407" s="60">
        <f t="shared" si="10"/>
        <v>2500000000</v>
      </c>
      <c r="J407" s="59" t="s">
        <v>35</v>
      </c>
      <c r="K407" s="59" t="s">
        <v>35</v>
      </c>
      <c r="L407" s="59" t="s">
        <v>36</v>
      </c>
    </row>
    <row r="408" spans="2:12" s="13" customFormat="1" ht="96.75" customHeight="1">
      <c r="B408" s="63">
        <v>81101516</v>
      </c>
      <c r="C408" s="93" t="s">
        <v>287</v>
      </c>
      <c r="D408" s="63" t="s">
        <v>606</v>
      </c>
      <c r="E408" s="63" t="s">
        <v>147</v>
      </c>
      <c r="F408" s="63" t="s">
        <v>183</v>
      </c>
      <c r="G408" s="63" t="s">
        <v>592</v>
      </c>
      <c r="H408" s="71">
        <f>+H407*0.08</f>
        <v>200000000</v>
      </c>
      <c r="I408" s="60">
        <f t="shared" si="10"/>
        <v>200000000</v>
      </c>
      <c r="J408" s="59" t="s">
        <v>35</v>
      </c>
      <c r="K408" s="59" t="s">
        <v>35</v>
      </c>
      <c r="L408" s="59" t="s">
        <v>36</v>
      </c>
    </row>
    <row r="409" spans="2:12" s="13" customFormat="1" ht="96.75" customHeight="1">
      <c r="B409" s="63">
        <v>81101516</v>
      </c>
      <c r="C409" s="93" t="s">
        <v>288</v>
      </c>
      <c r="D409" s="63" t="s">
        <v>177</v>
      </c>
      <c r="E409" s="63" t="s">
        <v>197</v>
      </c>
      <c r="F409" s="63" t="s">
        <v>183</v>
      </c>
      <c r="G409" s="63" t="s">
        <v>592</v>
      </c>
      <c r="H409" s="71">
        <v>500000000</v>
      </c>
      <c r="I409" s="60">
        <f t="shared" si="10"/>
        <v>500000000</v>
      </c>
      <c r="J409" s="59" t="s">
        <v>35</v>
      </c>
      <c r="K409" s="59" t="s">
        <v>35</v>
      </c>
      <c r="L409" s="59" t="s">
        <v>36</v>
      </c>
    </row>
    <row r="410" spans="2:12" s="13" customFormat="1" ht="96.75" customHeight="1">
      <c r="B410" s="63">
        <v>81101516</v>
      </c>
      <c r="C410" s="93" t="s">
        <v>289</v>
      </c>
      <c r="D410" s="63" t="s">
        <v>178</v>
      </c>
      <c r="E410" s="63" t="s">
        <v>48</v>
      </c>
      <c r="F410" s="63" t="s">
        <v>183</v>
      </c>
      <c r="G410" s="63" t="s">
        <v>592</v>
      </c>
      <c r="H410" s="71">
        <v>250000000</v>
      </c>
      <c r="I410" s="60">
        <f t="shared" si="10"/>
        <v>250000000</v>
      </c>
      <c r="J410" s="59" t="s">
        <v>35</v>
      </c>
      <c r="K410" s="59" t="s">
        <v>35</v>
      </c>
      <c r="L410" s="59" t="s">
        <v>36</v>
      </c>
    </row>
    <row r="411" spans="2:12" s="13" customFormat="1" ht="96.75" customHeight="1">
      <c r="B411" s="63">
        <v>81101516</v>
      </c>
      <c r="C411" s="93" t="s">
        <v>290</v>
      </c>
      <c r="D411" s="63" t="s">
        <v>46</v>
      </c>
      <c r="E411" s="63" t="s">
        <v>106</v>
      </c>
      <c r="F411" s="63" t="s">
        <v>39</v>
      </c>
      <c r="G411" s="63" t="s">
        <v>592</v>
      </c>
      <c r="H411" s="71">
        <v>11700000</v>
      </c>
      <c r="I411" s="60">
        <f t="shared" si="10"/>
        <v>11700000</v>
      </c>
      <c r="J411" s="59" t="s">
        <v>35</v>
      </c>
      <c r="K411" s="59" t="s">
        <v>35</v>
      </c>
      <c r="L411" s="59" t="s">
        <v>36</v>
      </c>
    </row>
    <row r="412" spans="2:12" s="13" customFormat="1" ht="96.75" customHeight="1">
      <c r="B412" s="63">
        <v>81101516</v>
      </c>
      <c r="C412" s="93" t="s">
        <v>291</v>
      </c>
      <c r="D412" s="63" t="s">
        <v>177</v>
      </c>
      <c r="E412" s="63" t="s">
        <v>197</v>
      </c>
      <c r="F412" s="63" t="s">
        <v>183</v>
      </c>
      <c r="G412" s="63" t="s">
        <v>592</v>
      </c>
      <c r="H412" s="71">
        <v>500000000</v>
      </c>
      <c r="I412" s="60">
        <f t="shared" si="10"/>
        <v>500000000</v>
      </c>
      <c r="J412" s="59" t="s">
        <v>35</v>
      </c>
      <c r="K412" s="59" t="s">
        <v>35</v>
      </c>
      <c r="L412" s="59" t="s">
        <v>36</v>
      </c>
    </row>
    <row r="413" spans="2:12" s="13" customFormat="1" ht="96.75" customHeight="1">
      <c r="B413" s="63">
        <v>81101516</v>
      </c>
      <c r="C413" s="93" t="s">
        <v>292</v>
      </c>
      <c r="D413" s="63" t="s">
        <v>605</v>
      </c>
      <c r="E413" s="63" t="s">
        <v>48</v>
      </c>
      <c r="F413" s="63" t="s">
        <v>39</v>
      </c>
      <c r="G413" s="63" t="s">
        <v>592</v>
      </c>
      <c r="H413" s="71">
        <v>400000000</v>
      </c>
      <c r="I413" s="60">
        <f t="shared" si="10"/>
        <v>400000000</v>
      </c>
      <c r="J413" s="59" t="s">
        <v>35</v>
      </c>
      <c r="K413" s="59" t="s">
        <v>35</v>
      </c>
      <c r="L413" s="59" t="s">
        <v>36</v>
      </c>
    </row>
    <row r="414" spans="2:12" s="13" customFormat="1" ht="96.75" customHeight="1">
      <c r="B414" s="63">
        <v>81101516</v>
      </c>
      <c r="C414" s="93" t="s">
        <v>293</v>
      </c>
      <c r="D414" s="63" t="s">
        <v>605</v>
      </c>
      <c r="E414" s="63" t="s">
        <v>147</v>
      </c>
      <c r="F414" s="63" t="s">
        <v>183</v>
      </c>
      <c r="G414" s="63" t="s">
        <v>592</v>
      </c>
      <c r="H414" s="71">
        <f>+H413*0.08</f>
        <v>32000000</v>
      </c>
      <c r="I414" s="60">
        <f t="shared" si="10"/>
        <v>32000000</v>
      </c>
      <c r="J414" s="59" t="s">
        <v>35</v>
      </c>
      <c r="K414" s="59" t="s">
        <v>35</v>
      </c>
      <c r="L414" s="59" t="s">
        <v>36</v>
      </c>
    </row>
    <row r="415" spans="2:12" s="13" customFormat="1" ht="96.75" customHeight="1">
      <c r="B415" s="63">
        <v>81101516</v>
      </c>
      <c r="C415" s="93" t="s">
        <v>294</v>
      </c>
      <c r="D415" s="63" t="s">
        <v>129</v>
      </c>
      <c r="E415" s="63" t="s">
        <v>48</v>
      </c>
      <c r="F415" s="63" t="s">
        <v>39</v>
      </c>
      <c r="G415" s="63" t="s">
        <v>592</v>
      </c>
      <c r="H415" s="71">
        <v>800000000</v>
      </c>
      <c r="I415" s="60">
        <f t="shared" si="10"/>
        <v>800000000</v>
      </c>
      <c r="J415" s="59" t="s">
        <v>35</v>
      </c>
      <c r="K415" s="59" t="s">
        <v>35</v>
      </c>
      <c r="L415" s="59" t="s">
        <v>36</v>
      </c>
    </row>
    <row r="416" spans="2:12" s="13" customFormat="1" ht="96.75" customHeight="1">
      <c r="B416" s="63">
        <v>81101516</v>
      </c>
      <c r="C416" s="93" t="s">
        <v>295</v>
      </c>
      <c r="D416" s="63" t="s">
        <v>129</v>
      </c>
      <c r="E416" s="63" t="s">
        <v>147</v>
      </c>
      <c r="F416" s="63" t="s">
        <v>183</v>
      </c>
      <c r="G416" s="63" t="s">
        <v>592</v>
      </c>
      <c r="H416" s="71">
        <f>+H415*0.08</f>
        <v>64000000</v>
      </c>
      <c r="I416" s="60">
        <f t="shared" si="10"/>
        <v>64000000</v>
      </c>
      <c r="J416" s="59" t="s">
        <v>35</v>
      </c>
      <c r="K416" s="59" t="s">
        <v>35</v>
      </c>
      <c r="L416" s="59" t="s">
        <v>36</v>
      </c>
    </row>
    <row r="417" spans="2:12" s="13" customFormat="1" ht="96.75" customHeight="1">
      <c r="B417" s="63">
        <v>81101516</v>
      </c>
      <c r="C417" s="93" t="s">
        <v>296</v>
      </c>
      <c r="D417" s="63" t="s">
        <v>178</v>
      </c>
      <c r="E417" s="63" t="s">
        <v>48</v>
      </c>
      <c r="F417" s="63" t="s">
        <v>183</v>
      </c>
      <c r="G417" s="63" t="s">
        <v>592</v>
      </c>
      <c r="H417" s="71">
        <v>250000000</v>
      </c>
      <c r="I417" s="60">
        <f t="shared" si="10"/>
        <v>250000000</v>
      </c>
      <c r="J417" s="59" t="s">
        <v>35</v>
      </c>
      <c r="K417" s="59" t="s">
        <v>35</v>
      </c>
      <c r="L417" s="59" t="s">
        <v>36</v>
      </c>
    </row>
    <row r="418" spans="2:12" s="13" customFormat="1" ht="96.75" customHeight="1">
      <c r="B418" s="63">
        <v>81101516</v>
      </c>
      <c r="C418" s="93" t="s">
        <v>297</v>
      </c>
      <c r="D418" s="63" t="s">
        <v>46</v>
      </c>
      <c r="E418" s="63" t="s">
        <v>185</v>
      </c>
      <c r="F418" s="63" t="s">
        <v>183</v>
      </c>
      <c r="G418" s="63" t="s">
        <v>592</v>
      </c>
      <c r="H418" s="71">
        <v>100000000</v>
      </c>
      <c r="I418" s="60">
        <f t="shared" si="10"/>
        <v>100000000</v>
      </c>
      <c r="J418" s="59" t="s">
        <v>35</v>
      </c>
      <c r="K418" s="59" t="s">
        <v>35</v>
      </c>
      <c r="L418" s="59" t="s">
        <v>36</v>
      </c>
    </row>
    <row r="419" spans="2:12" s="13" customFormat="1" ht="96.75" customHeight="1">
      <c r="B419" s="63">
        <v>81101516</v>
      </c>
      <c r="C419" s="93" t="s">
        <v>298</v>
      </c>
      <c r="D419" s="63" t="s">
        <v>129</v>
      </c>
      <c r="E419" s="63" t="s">
        <v>197</v>
      </c>
      <c r="F419" s="63" t="s">
        <v>39</v>
      </c>
      <c r="G419" s="63" t="s">
        <v>592</v>
      </c>
      <c r="H419" s="71">
        <v>1500000000</v>
      </c>
      <c r="I419" s="60">
        <f t="shared" si="10"/>
        <v>1500000000</v>
      </c>
      <c r="J419" s="59" t="s">
        <v>35</v>
      </c>
      <c r="K419" s="59" t="s">
        <v>35</v>
      </c>
      <c r="L419" s="59" t="s">
        <v>36</v>
      </c>
    </row>
    <row r="420" spans="2:12" s="13" customFormat="1" ht="96.75" customHeight="1">
      <c r="B420" s="63">
        <v>81101516</v>
      </c>
      <c r="C420" s="93" t="s">
        <v>299</v>
      </c>
      <c r="D420" s="63" t="s">
        <v>129</v>
      </c>
      <c r="E420" s="63" t="s">
        <v>148</v>
      </c>
      <c r="F420" s="63" t="s">
        <v>183</v>
      </c>
      <c r="G420" s="63" t="s">
        <v>592</v>
      </c>
      <c r="H420" s="71">
        <f>+H419*0.08</f>
        <v>120000000</v>
      </c>
      <c r="I420" s="60">
        <f t="shared" si="10"/>
        <v>120000000</v>
      </c>
      <c r="J420" s="59" t="s">
        <v>35</v>
      </c>
      <c r="K420" s="59" t="s">
        <v>35</v>
      </c>
      <c r="L420" s="59" t="s">
        <v>36</v>
      </c>
    </row>
    <row r="421" spans="2:12" s="13" customFormat="1" ht="96.75" customHeight="1">
      <c r="B421" s="63">
        <v>81101516</v>
      </c>
      <c r="C421" s="93" t="s">
        <v>300</v>
      </c>
      <c r="D421" s="63" t="s">
        <v>605</v>
      </c>
      <c r="E421" s="63" t="s">
        <v>48</v>
      </c>
      <c r="F421" s="63" t="s">
        <v>39</v>
      </c>
      <c r="G421" s="63" t="s">
        <v>592</v>
      </c>
      <c r="H421" s="71">
        <v>800000000</v>
      </c>
      <c r="I421" s="60">
        <f t="shared" si="10"/>
        <v>800000000</v>
      </c>
      <c r="J421" s="59" t="s">
        <v>35</v>
      </c>
      <c r="K421" s="59" t="s">
        <v>35</v>
      </c>
      <c r="L421" s="59" t="s">
        <v>36</v>
      </c>
    </row>
    <row r="422" spans="2:12" s="13" customFormat="1" ht="96.75" customHeight="1">
      <c r="B422" s="63">
        <v>81101516</v>
      </c>
      <c r="C422" s="93" t="s">
        <v>301</v>
      </c>
      <c r="D422" s="63" t="s">
        <v>605</v>
      </c>
      <c r="E422" s="63" t="s">
        <v>147</v>
      </c>
      <c r="F422" s="63" t="s">
        <v>183</v>
      </c>
      <c r="G422" s="63" t="s">
        <v>592</v>
      </c>
      <c r="H422" s="71">
        <f>+H421*0.08</f>
        <v>64000000</v>
      </c>
      <c r="I422" s="60">
        <f t="shared" si="10"/>
        <v>64000000</v>
      </c>
      <c r="J422" s="59" t="s">
        <v>35</v>
      </c>
      <c r="K422" s="59" t="s">
        <v>35</v>
      </c>
      <c r="L422" s="59" t="s">
        <v>36</v>
      </c>
    </row>
    <row r="423" spans="2:12" s="13" customFormat="1" ht="96.75" customHeight="1">
      <c r="B423" s="63">
        <v>81101516</v>
      </c>
      <c r="C423" s="93" t="s">
        <v>302</v>
      </c>
      <c r="D423" s="63" t="s">
        <v>178</v>
      </c>
      <c r="E423" s="63" t="s">
        <v>185</v>
      </c>
      <c r="F423" s="63" t="s">
        <v>183</v>
      </c>
      <c r="G423" s="63" t="s">
        <v>592</v>
      </c>
      <c r="H423" s="71">
        <v>180903824</v>
      </c>
      <c r="I423" s="60">
        <f t="shared" si="10"/>
        <v>180903824</v>
      </c>
      <c r="J423" s="59" t="s">
        <v>35</v>
      </c>
      <c r="K423" s="59" t="s">
        <v>35</v>
      </c>
      <c r="L423" s="59" t="s">
        <v>36</v>
      </c>
    </row>
    <row r="424" spans="2:12" s="13" customFormat="1" ht="96.75" customHeight="1">
      <c r="B424" s="63">
        <v>81101516</v>
      </c>
      <c r="C424" s="93" t="s">
        <v>303</v>
      </c>
      <c r="D424" s="63" t="s">
        <v>177</v>
      </c>
      <c r="E424" s="63" t="s">
        <v>185</v>
      </c>
      <c r="F424" s="63" t="s">
        <v>183</v>
      </c>
      <c r="G424" s="63" t="s">
        <v>592</v>
      </c>
      <c r="H424" s="71">
        <v>174132938</v>
      </c>
      <c r="I424" s="60">
        <f t="shared" si="10"/>
        <v>174132938</v>
      </c>
      <c r="J424" s="59" t="s">
        <v>35</v>
      </c>
      <c r="K424" s="59" t="s">
        <v>35</v>
      </c>
      <c r="L424" s="59" t="s">
        <v>36</v>
      </c>
    </row>
    <row r="425" spans="2:12" s="13" customFormat="1" ht="96.75" customHeight="1">
      <c r="B425" s="63">
        <v>81101516</v>
      </c>
      <c r="C425" s="93" t="s">
        <v>304</v>
      </c>
      <c r="D425" s="63" t="s">
        <v>178</v>
      </c>
      <c r="E425" s="63" t="s">
        <v>185</v>
      </c>
      <c r="F425" s="63" t="s">
        <v>183</v>
      </c>
      <c r="G425" s="63" t="s">
        <v>592</v>
      </c>
      <c r="H425" s="71">
        <v>200000000</v>
      </c>
      <c r="I425" s="60">
        <f t="shared" si="10"/>
        <v>200000000</v>
      </c>
      <c r="J425" s="59" t="s">
        <v>35</v>
      </c>
      <c r="K425" s="59" t="s">
        <v>35</v>
      </c>
      <c r="L425" s="59" t="s">
        <v>36</v>
      </c>
    </row>
    <row r="426" spans="2:12" s="13" customFormat="1" ht="96.75" customHeight="1">
      <c r="B426" s="63">
        <v>81101516</v>
      </c>
      <c r="C426" s="93" t="s">
        <v>305</v>
      </c>
      <c r="D426" s="63" t="s">
        <v>46</v>
      </c>
      <c r="E426" s="63" t="s">
        <v>48</v>
      </c>
      <c r="F426" s="63" t="s">
        <v>183</v>
      </c>
      <c r="G426" s="63" t="s">
        <v>592</v>
      </c>
      <c r="H426" s="71">
        <v>300000000</v>
      </c>
      <c r="I426" s="60">
        <f t="shared" si="10"/>
        <v>300000000</v>
      </c>
      <c r="J426" s="59" t="s">
        <v>35</v>
      </c>
      <c r="K426" s="59" t="s">
        <v>35</v>
      </c>
      <c r="L426" s="59" t="s">
        <v>36</v>
      </c>
    </row>
    <row r="427" spans="2:12" s="13" customFormat="1" ht="96.75" customHeight="1">
      <c r="B427" s="63">
        <v>81101516</v>
      </c>
      <c r="C427" s="93" t="s">
        <v>306</v>
      </c>
      <c r="D427" s="63" t="s">
        <v>605</v>
      </c>
      <c r="E427" s="63" t="s">
        <v>48</v>
      </c>
      <c r="F427" s="63" t="s">
        <v>39</v>
      </c>
      <c r="G427" s="63" t="s">
        <v>592</v>
      </c>
      <c r="H427" s="71">
        <v>500000000</v>
      </c>
      <c r="I427" s="60">
        <f t="shared" si="10"/>
        <v>500000000</v>
      </c>
      <c r="J427" s="59" t="s">
        <v>35</v>
      </c>
      <c r="K427" s="59" t="s">
        <v>35</v>
      </c>
      <c r="L427" s="59" t="s">
        <v>36</v>
      </c>
    </row>
    <row r="428" spans="2:12" s="13" customFormat="1" ht="96.75" customHeight="1">
      <c r="B428" s="63">
        <v>81101516</v>
      </c>
      <c r="C428" s="93" t="s">
        <v>307</v>
      </c>
      <c r="D428" s="63" t="s">
        <v>605</v>
      </c>
      <c r="E428" s="63" t="s">
        <v>147</v>
      </c>
      <c r="F428" s="63" t="s">
        <v>183</v>
      </c>
      <c r="G428" s="63" t="s">
        <v>592</v>
      </c>
      <c r="H428" s="71">
        <f>+H427*0.08</f>
        <v>40000000</v>
      </c>
      <c r="I428" s="60">
        <f t="shared" si="10"/>
        <v>40000000</v>
      </c>
      <c r="J428" s="59" t="s">
        <v>35</v>
      </c>
      <c r="K428" s="59" t="s">
        <v>35</v>
      </c>
      <c r="L428" s="59" t="s">
        <v>36</v>
      </c>
    </row>
    <row r="429" spans="2:12" s="13" customFormat="1" ht="96.75" customHeight="1">
      <c r="B429" s="63">
        <v>81101516</v>
      </c>
      <c r="C429" s="93" t="s">
        <v>308</v>
      </c>
      <c r="D429" s="63" t="s">
        <v>46</v>
      </c>
      <c r="E429" s="63" t="s">
        <v>615</v>
      </c>
      <c r="F429" s="63" t="s">
        <v>604</v>
      </c>
      <c r="G429" s="63" t="s">
        <v>37</v>
      </c>
      <c r="H429" s="71">
        <v>260000000</v>
      </c>
      <c r="I429" s="60">
        <f t="shared" si="10"/>
        <v>260000000</v>
      </c>
      <c r="J429" s="59" t="s">
        <v>35</v>
      </c>
      <c r="K429" s="59" t="s">
        <v>35</v>
      </c>
      <c r="L429" s="59" t="s">
        <v>36</v>
      </c>
    </row>
    <row r="430" spans="2:12" s="13" customFormat="1" ht="96.75" customHeight="1">
      <c r="B430" s="63">
        <v>81101516</v>
      </c>
      <c r="C430" s="93" t="s">
        <v>309</v>
      </c>
      <c r="D430" s="63" t="s">
        <v>605</v>
      </c>
      <c r="E430" s="63" t="s">
        <v>197</v>
      </c>
      <c r="F430" s="63" t="s">
        <v>39</v>
      </c>
      <c r="G430" s="63" t="s">
        <v>592</v>
      </c>
      <c r="H430" s="71">
        <v>1000000000</v>
      </c>
      <c r="I430" s="60">
        <f t="shared" si="10"/>
        <v>1000000000</v>
      </c>
      <c r="J430" s="59" t="s">
        <v>35</v>
      </c>
      <c r="K430" s="59" t="s">
        <v>35</v>
      </c>
      <c r="L430" s="59" t="s">
        <v>36</v>
      </c>
    </row>
    <row r="431" spans="2:12" s="13" customFormat="1" ht="96.75" customHeight="1">
      <c r="B431" s="63">
        <v>81101516</v>
      </c>
      <c r="C431" s="93" t="s">
        <v>310</v>
      </c>
      <c r="D431" s="63" t="s">
        <v>605</v>
      </c>
      <c r="E431" s="63" t="s">
        <v>148</v>
      </c>
      <c r="F431" s="63" t="s">
        <v>183</v>
      </c>
      <c r="G431" s="63" t="s">
        <v>592</v>
      </c>
      <c r="H431" s="71">
        <f>+H430*0.08</f>
        <v>80000000</v>
      </c>
      <c r="I431" s="60">
        <f t="shared" si="10"/>
        <v>80000000</v>
      </c>
      <c r="J431" s="59" t="s">
        <v>35</v>
      </c>
      <c r="K431" s="59" t="s">
        <v>35</v>
      </c>
      <c r="L431" s="59" t="s">
        <v>36</v>
      </c>
    </row>
    <row r="432" spans="2:12" s="13" customFormat="1" ht="96.75" customHeight="1">
      <c r="B432" s="63">
        <v>81101516</v>
      </c>
      <c r="C432" s="93" t="s">
        <v>311</v>
      </c>
      <c r="D432" s="63" t="s">
        <v>129</v>
      </c>
      <c r="E432" s="63" t="s">
        <v>48</v>
      </c>
      <c r="F432" s="63" t="s">
        <v>39</v>
      </c>
      <c r="G432" s="63" t="s">
        <v>592</v>
      </c>
      <c r="H432" s="71">
        <v>300000000</v>
      </c>
      <c r="I432" s="60">
        <f t="shared" si="10"/>
        <v>300000000</v>
      </c>
      <c r="J432" s="59" t="s">
        <v>35</v>
      </c>
      <c r="K432" s="59" t="s">
        <v>35</v>
      </c>
      <c r="L432" s="59" t="s">
        <v>36</v>
      </c>
    </row>
    <row r="433" spans="2:12" s="13" customFormat="1" ht="96.75" customHeight="1">
      <c r="B433" s="63">
        <v>81101516</v>
      </c>
      <c r="C433" s="93" t="s">
        <v>312</v>
      </c>
      <c r="D433" s="63" t="s">
        <v>129</v>
      </c>
      <c r="E433" s="63" t="s">
        <v>147</v>
      </c>
      <c r="F433" s="63" t="s">
        <v>183</v>
      </c>
      <c r="G433" s="63" t="s">
        <v>592</v>
      </c>
      <c r="H433" s="71">
        <f>+H432*0.08</f>
        <v>24000000</v>
      </c>
      <c r="I433" s="60">
        <f t="shared" si="10"/>
        <v>24000000</v>
      </c>
      <c r="J433" s="59" t="s">
        <v>35</v>
      </c>
      <c r="K433" s="59" t="s">
        <v>35</v>
      </c>
      <c r="L433" s="59" t="s">
        <v>36</v>
      </c>
    </row>
    <row r="434" spans="2:12" s="13" customFormat="1" ht="96.75" customHeight="1">
      <c r="B434" s="63">
        <v>81101516</v>
      </c>
      <c r="C434" s="93" t="s">
        <v>313</v>
      </c>
      <c r="D434" s="63" t="s">
        <v>129</v>
      </c>
      <c r="E434" s="63" t="s">
        <v>48</v>
      </c>
      <c r="F434" s="63" t="s">
        <v>39</v>
      </c>
      <c r="G434" s="63" t="s">
        <v>592</v>
      </c>
      <c r="H434" s="71">
        <v>2500000000</v>
      </c>
      <c r="I434" s="60">
        <f t="shared" si="10"/>
        <v>2500000000</v>
      </c>
      <c r="J434" s="59" t="s">
        <v>35</v>
      </c>
      <c r="K434" s="59" t="s">
        <v>35</v>
      </c>
      <c r="L434" s="59" t="s">
        <v>36</v>
      </c>
    </row>
    <row r="435" spans="2:12" s="13" customFormat="1" ht="96.75" customHeight="1">
      <c r="B435" s="63">
        <v>81101516</v>
      </c>
      <c r="C435" s="93" t="s">
        <v>314</v>
      </c>
      <c r="D435" s="63" t="s">
        <v>129</v>
      </c>
      <c r="E435" s="63" t="s">
        <v>147</v>
      </c>
      <c r="F435" s="63" t="s">
        <v>183</v>
      </c>
      <c r="G435" s="63" t="s">
        <v>592</v>
      </c>
      <c r="H435" s="71">
        <f>+H434*0.08</f>
        <v>200000000</v>
      </c>
      <c r="I435" s="60">
        <f t="shared" si="10"/>
        <v>200000000</v>
      </c>
      <c r="J435" s="59" t="s">
        <v>35</v>
      </c>
      <c r="K435" s="59" t="s">
        <v>35</v>
      </c>
      <c r="L435" s="59" t="s">
        <v>36</v>
      </c>
    </row>
    <row r="436" spans="2:12" s="13" customFormat="1" ht="96.75" customHeight="1">
      <c r="B436" s="63">
        <v>81101516</v>
      </c>
      <c r="C436" s="93" t="s">
        <v>315</v>
      </c>
      <c r="D436" s="63" t="s">
        <v>177</v>
      </c>
      <c r="E436" s="63" t="s">
        <v>185</v>
      </c>
      <c r="F436" s="63" t="s">
        <v>183</v>
      </c>
      <c r="G436" s="63" t="s">
        <v>592</v>
      </c>
      <c r="H436" s="71">
        <v>200000000</v>
      </c>
      <c r="I436" s="60">
        <f t="shared" si="10"/>
        <v>200000000</v>
      </c>
      <c r="J436" s="59" t="s">
        <v>35</v>
      </c>
      <c r="K436" s="59" t="s">
        <v>35</v>
      </c>
      <c r="L436" s="59" t="s">
        <v>36</v>
      </c>
    </row>
    <row r="437" spans="2:12" s="13" customFormat="1" ht="96.75" customHeight="1">
      <c r="B437" s="63">
        <v>81101516</v>
      </c>
      <c r="C437" s="93" t="s">
        <v>316</v>
      </c>
      <c r="D437" s="63" t="s">
        <v>605</v>
      </c>
      <c r="E437" s="63" t="s">
        <v>48</v>
      </c>
      <c r="F437" s="63" t="s">
        <v>39</v>
      </c>
      <c r="G437" s="63" t="s">
        <v>592</v>
      </c>
      <c r="H437" s="71">
        <v>250000000</v>
      </c>
      <c r="I437" s="60">
        <f t="shared" si="10"/>
        <v>250000000</v>
      </c>
      <c r="J437" s="59" t="s">
        <v>35</v>
      </c>
      <c r="K437" s="59" t="s">
        <v>35</v>
      </c>
      <c r="L437" s="59" t="s">
        <v>36</v>
      </c>
    </row>
    <row r="438" spans="2:12" s="13" customFormat="1" ht="96.75" customHeight="1">
      <c r="B438" s="63">
        <v>81101516</v>
      </c>
      <c r="C438" s="93" t="s">
        <v>317</v>
      </c>
      <c r="D438" s="63" t="s">
        <v>605</v>
      </c>
      <c r="E438" s="63" t="s">
        <v>147</v>
      </c>
      <c r="F438" s="63" t="s">
        <v>183</v>
      </c>
      <c r="G438" s="63" t="s">
        <v>592</v>
      </c>
      <c r="H438" s="71">
        <f>+H437*0.08</f>
        <v>20000000</v>
      </c>
      <c r="I438" s="60">
        <f t="shared" si="10"/>
        <v>20000000</v>
      </c>
      <c r="J438" s="59" t="s">
        <v>35</v>
      </c>
      <c r="K438" s="59" t="s">
        <v>35</v>
      </c>
      <c r="L438" s="59" t="s">
        <v>36</v>
      </c>
    </row>
    <row r="439" spans="2:12" s="13" customFormat="1" ht="96.75" customHeight="1">
      <c r="B439" s="63">
        <v>81101516</v>
      </c>
      <c r="C439" s="93" t="s">
        <v>318</v>
      </c>
      <c r="D439" s="63" t="s">
        <v>605</v>
      </c>
      <c r="E439" s="63" t="s">
        <v>106</v>
      </c>
      <c r="F439" s="63" t="s">
        <v>39</v>
      </c>
      <c r="G439" s="63" t="s">
        <v>592</v>
      </c>
      <c r="H439" s="71">
        <v>4000000000</v>
      </c>
      <c r="I439" s="60">
        <f t="shared" si="10"/>
        <v>4000000000</v>
      </c>
      <c r="J439" s="59" t="s">
        <v>35</v>
      </c>
      <c r="K439" s="59" t="s">
        <v>35</v>
      </c>
      <c r="L439" s="59" t="s">
        <v>36</v>
      </c>
    </row>
    <row r="440" spans="2:12" s="13" customFormat="1" ht="96.75" customHeight="1">
      <c r="B440" s="63">
        <v>81101516</v>
      </c>
      <c r="C440" s="93" t="s">
        <v>319</v>
      </c>
      <c r="D440" s="63" t="s">
        <v>605</v>
      </c>
      <c r="E440" s="63" t="s">
        <v>599</v>
      </c>
      <c r="F440" s="63" t="s">
        <v>183</v>
      </c>
      <c r="G440" s="63" t="s">
        <v>592</v>
      </c>
      <c r="H440" s="71">
        <f>+H439*0.08</f>
        <v>320000000</v>
      </c>
      <c r="I440" s="60">
        <f aca="true" t="shared" si="11" ref="I440:I503">+H440</f>
        <v>320000000</v>
      </c>
      <c r="J440" s="59" t="s">
        <v>35</v>
      </c>
      <c r="K440" s="59" t="s">
        <v>35</v>
      </c>
      <c r="L440" s="59" t="s">
        <v>36</v>
      </c>
    </row>
    <row r="441" spans="2:12" s="13" customFormat="1" ht="96.75" customHeight="1">
      <c r="B441" s="63">
        <v>81101516</v>
      </c>
      <c r="C441" s="93" t="s">
        <v>320</v>
      </c>
      <c r="D441" s="63" t="s">
        <v>129</v>
      </c>
      <c r="E441" s="63" t="s">
        <v>698</v>
      </c>
      <c r="F441" s="63" t="s">
        <v>39</v>
      </c>
      <c r="G441" s="63" t="s">
        <v>592</v>
      </c>
      <c r="H441" s="71">
        <v>10000000000</v>
      </c>
      <c r="I441" s="60">
        <f t="shared" si="11"/>
        <v>10000000000</v>
      </c>
      <c r="J441" s="59" t="s">
        <v>35</v>
      </c>
      <c r="K441" s="59" t="s">
        <v>35</v>
      </c>
      <c r="L441" s="59" t="s">
        <v>36</v>
      </c>
    </row>
    <row r="442" spans="2:12" s="13" customFormat="1" ht="96.75" customHeight="1">
      <c r="B442" s="63">
        <v>81101516</v>
      </c>
      <c r="C442" s="93" t="s">
        <v>321</v>
      </c>
      <c r="D442" s="63" t="s">
        <v>129</v>
      </c>
      <c r="E442" s="63" t="s">
        <v>591</v>
      </c>
      <c r="F442" s="63" t="s">
        <v>183</v>
      </c>
      <c r="G442" s="63" t="s">
        <v>592</v>
      </c>
      <c r="H442" s="71">
        <f>+H441*0.08</f>
        <v>800000000</v>
      </c>
      <c r="I442" s="60">
        <f t="shared" si="11"/>
        <v>800000000</v>
      </c>
      <c r="J442" s="59" t="s">
        <v>35</v>
      </c>
      <c r="K442" s="59" t="s">
        <v>35</v>
      </c>
      <c r="L442" s="59" t="s">
        <v>36</v>
      </c>
    </row>
    <row r="443" spans="2:12" s="13" customFormat="1" ht="96.75" customHeight="1">
      <c r="B443" s="63">
        <v>81101516</v>
      </c>
      <c r="C443" s="93" t="s">
        <v>322</v>
      </c>
      <c r="D443" s="63" t="s">
        <v>605</v>
      </c>
      <c r="E443" s="63" t="s">
        <v>106</v>
      </c>
      <c r="F443" s="63" t="s">
        <v>39</v>
      </c>
      <c r="G443" s="63" t="s">
        <v>592</v>
      </c>
      <c r="H443" s="71">
        <v>5000000000</v>
      </c>
      <c r="I443" s="60">
        <f t="shared" si="11"/>
        <v>5000000000</v>
      </c>
      <c r="J443" s="59" t="s">
        <v>35</v>
      </c>
      <c r="K443" s="59" t="s">
        <v>35</v>
      </c>
      <c r="L443" s="59" t="s">
        <v>36</v>
      </c>
    </row>
    <row r="444" spans="2:12" s="13" customFormat="1" ht="96.75" customHeight="1">
      <c r="B444" s="63">
        <v>81101516</v>
      </c>
      <c r="C444" s="93" t="s">
        <v>323</v>
      </c>
      <c r="D444" s="63" t="s">
        <v>605</v>
      </c>
      <c r="E444" s="63" t="s">
        <v>599</v>
      </c>
      <c r="F444" s="63" t="s">
        <v>183</v>
      </c>
      <c r="G444" s="63" t="s">
        <v>592</v>
      </c>
      <c r="H444" s="71">
        <f>+H443*0.08</f>
        <v>400000000</v>
      </c>
      <c r="I444" s="60">
        <f t="shared" si="11"/>
        <v>400000000</v>
      </c>
      <c r="J444" s="59" t="s">
        <v>35</v>
      </c>
      <c r="K444" s="59" t="s">
        <v>35</v>
      </c>
      <c r="L444" s="59" t="s">
        <v>36</v>
      </c>
    </row>
    <row r="445" spans="2:12" s="13" customFormat="1" ht="96.75" customHeight="1">
      <c r="B445" s="63">
        <v>81101516</v>
      </c>
      <c r="C445" s="93" t="s">
        <v>324</v>
      </c>
      <c r="D445" s="63" t="s">
        <v>130</v>
      </c>
      <c r="E445" s="63" t="s">
        <v>48</v>
      </c>
      <c r="F445" s="63" t="s">
        <v>39</v>
      </c>
      <c r="G445" s="63" t="s">
        <v>592</v>
      </c>
      <c r="H445" s="71">
        <v>900000000</v>
      </c>
      <c r="I445" s="60">
        <f t="shared" si="11"/>
        <v>900000000</v>
      </c>
      <c r="J445" s="59" t="s">
        <v>35</v>
      </c>
      <c r="K445" s="59" t="s">
        <v>35</v>
      </c>
      <c r="L445" s="59" t="s">
        <v>36</v>
      </c>
    </row>
    <row r="446" spans="2:12" s="13" customFormat="1" ht="96.75" customHeight="1">
      <c r="B446" s="63">
        <v>81101516</v>
      </c>
      <c r="C446" s="93" t="s">
        <v>325</v>
      </c>
      <c r="D446" s="63" t="s">
        <v>130</v>
      </c>
      <c r="E446" s="63" t="s">
        <v>147</v>
      </c>
      <c r="F446" s="63" t="s">
        <v>183</v>
      </c>
      <c r="G446" s="63" t="s">
        <v>592</v>
      </c>
      <c r="H446" s="71">
        <f>+H445*0.08</f>
        <v>72000000</v>
      </c>
      <c r="I446" s="60">
        <f t="shared" si="11"/>
        <v>72000000</v>
      </c>
      <c r="J446" s="59" t="s">
        <v>35</v>
      </c>
      <c r="K446" s="59" t="s">
        <v>35</v>
      </c>
      <c r="L446" s="59" t="s">
        <v>36</v>
      </c>
    </row>
    <row r="447" spans="2:12" s="13" customFormat="1" ht="96.75" customHeight="1">
      <c r="B447" s="63">
        <v>81101516</v>
      </c>
      <c r="C447" s="93" t="s">
        <v>326</v>
      </c>
      <c r="D447" s="63" t="s">
        <v>46</v>
      </c>
      <c r="E447" s="63" t="s">
        <v>48</v>
      </c>
      <c r="F447" s="63" t="s">
        <v>183</v>
      </c>
      <c r="G447" s="63" t="s">
        <v>592</v>
      </c>
      <c r="H447" s="71">
        <v>335426358</v>
      </c>
      <c r="I447" s="60">
        <f t="shared" si="11"/>
        <v>335426358</v>
      </c>
      <c r="J447" s="59" t="s">
        <v>35</v>
      </c>
      <c r="K447" s="59" t="s">
        <v>35</v>
      </c>
      <c r="L447" s="59" t="s">
        <v>36</v>
      </c>
    </row>
    <row r="448" spans="2:12" s="13" customFormat="1" ht="96.75" customHeight="1">
      <c r="B448" s="63">
        <v>81101516</v>
      </c>
      <c r="C448" s="93" t="s">
        <v>327</v>
      </c>
      <c r="D448" s="63" t="s">
        <v>46</v>
      </c>
      <c r="E448" s="63" t="s">
        <v>106</v>
      </c>
      <c r="F448" s="63" t="s">
        <v>39</v>
      </c>
      <c r="G448" s="63" t="s">
        <v>592</v>
      </c>
      <c r="H448" s="71">
        <v>11700000</v>
      </c>
      <c r="I448" s="60">
        <f t="shared" si="11"/>
        <v>11700000</v>
      </c>
      <c r="J448" s="59" t="s">
        <v>35</v>
      </c>
      <c r="K448" s="59" t="s">
        <v>35</v>
      </c>
      <c r="L448" s="59" t="s">
        <v>36</v>
      </c>
    </row>
    <row r="449" spans="2:12" s="13" customFormat="1" ht="96.75" customHeight="1">
      <c r="B449" s="63">
        <v>81101516</v>
      </c>
      <c r="C449" s="93" t="s">
        <v>328</v>
      </c>
      <c r="D449" s="63" t="s">
        <v>46</v>
      </c>
      <c r="E449" s="63" t="s">
        <v>697</v>
      </c>
      <c r="F449" s="63" t="s">
        <v>39</v>
      </c>
      <c r="G449" s="63" t="s">
        <v>592</v>
      </c>
      <c r="H449" s="71">
        <v>7338817928</v>
      </c>
      <c r="I449" s="60">
        <f t="shared" si="11"/>
        <v>7338817928</v>
      </c>
      <c r="J449" s="59" t="s">
        <v>35</v>
      </c>
      <c r="K449" s="59" t="s">
        <v>35</v>
      </c>
      <c r="L449" s="59" t="s">
        <v>36</v>
      </c>
    </row>
    <row r="450" spans="2:12" s="13" customFormat="1" ht="96.75" customHeight="1">
      <c r="B450" s="63">
        <v>81101516</v>
      </c>
      <c r="C450" s="93" t="s">
        <v>329</v>
      </c>
      <c r="D450" s="63" t="s">
        <v>606</v>
      </c>
      <c r="E450" s="63" t="s">
        <v>48</v>
      </c>
      <c r="F450" s="63" t="s">
        <v>39</v>
      </c>
      <c r="G450" s="63" t="s">
        <v>592</v>
      </c>
      <c r="H450" s="71">
        <v>600000000</v>
      </c>
      <c r="I450" s="60">
        <f t="shared" si="11"/>
        <v>600000000</v>
      </c>
      <c r="J450" s="59" t="s">
        <v>35</v>
      </c>
      <c r="K450" s="59" t="s">
        <v>35</v>
      </c>
      <c r="L450" s="59" t="s">
        <v>36</v>
      </c>
    </row>
    <row r="451" spans="2:12" s="13" customFormat="1" ht="96.75" customHeight="1">
      <c r="B451" s="63">
        <v>81101516</v>
      </c>
      <c r="C451" s="93" t="s">
        <v>330</v>
      </c>
      <c r="D451" s="63" t="s">
        <v>606</v>
      </c>
      <c r="E451" s="63" t="s">
        <v>147</v>
      </c>
      <c r="F451" s="63" t="s">
        <v>183</v>
      </c>
      <c r="G451" s="63" t="s">
        <v>592</v>
      </c>
      <c r="H451" s="71">
        <f>+H450*0.08</f>
        <v>48000000</v>
      </c>
      <c r="I451" s="60">
        <f t="shared" si="11"/>
        <v>48000000</v>
      </c>
      <c r="J451" s="59" t="s">
        <v>35</v>
      </c>
      <c r="K451" s="59" t="s">
        <v>35</v>
      </c>
      <c r="L451" s="59" t="s">
        <v>36</v>
      </c>
    </row>
    <row r="452" spans="2:12" s="13" customFormat="1" ht="96.75" customHeight="1">
      <c r="B452" s="63">
        <v>81101516</v>
      </c>
      <c r="C452" s="93" t="s">
        <v>331</v>
      </c>
      <c r="D452" s="63" t="s">
        <v>46</v>
      </c>
      <c r="E452" s="63" t="s">
        <v>147</v>
      </c>
      <c r="F452" s="63" t="s">
        <v>183</v>
      </c>
      <c r="G452" s="63" t="s">
        <v>592</v>
      </c>
      <c r="H452" s="71">
        <v>281890484</v>
      </c>
      <c r="I452" s="60">
        <f t="shared" si="11"/>
        <v>281890484</v>
      </c>
      <c r="J452" s="59" t="s">
        <v>35</v>
      </c>
      <c r="K452" s="59" t="s">
        <v>35</v>
      </c>
      <c r="L452" s="59" t="s">
        <v>36</v>
      </c>
    </row>
    <row r="453" spans="2:12" s="13" customFormat="1" ht="96.75" customHeight="1">
      <c r="B453" s="63">
        <v>81101516</v>
      </c>
      <c r="C453" s="93" t="s">
        <v>332</v>
      </c>
      <c r="D453" s="63" t="s">
        <v>129</v>
      </c>
      <c r="E453" s="63" t="s">
        <v>106</v>
      </c>
      <c r="F453" s="63" t="s">
        <v>39</v>
      </c>
      <c r="G453" s="63" t="s">
        <v>592</v>
      </c>
      <c r="H453" s="71">
        <v>3000000000</v>
      </c>
      <c r="I453" s="60">
        <f t="shared" si="11"/>
        <v>3000000000</v>
      </c>
      <c r="J453" s="59" t="s">
        <v>35</v>
      </c>
      <c r="K453" s="59" t="s">
        <v>35</v>
      </c>
      <c r="L453" s="59" t="s">
        <v>36</v>
      </c>
    </row>
    <row r="454" spans="2:12" s="13" customFormat="1" ht="96.75" customHeight="1">
      <c r="B454" s="63">
        <v>81101516</v>
      </c>
      <c r="C454" s="93" t="s">
        <v>333</v>
      </c>
      <c r="D454" s="63" t="s">
        <v>129</v>
      </c>
      <c r="E454" s="63" t="s">
        <v>599</v>
      </c>
      <c r="F454" s="63" t="s">
        <v>183</v>
      </c>
      <c r="G454" s="63" t="s">
        <v>592</v>
      </c>
      <c r="H454" s="71">
        <f>+H453*0.08</f>
        <v>240000000</v>
      </c>
      <c r="I454" s="60">
        <f t="shared" si="11"/>
        <v>240000000</v>
      </c>
      <c r="J454" s="59" t="s">
        <v>35</v>
      </c>
      <c r="K454" s="59" t="s">
        <v>35</v>
      </c>
      <c r="L454" s="59" t="s">
        <v>36</v>
      </c>
    </row>
    <row r="455" spans="2:12" s="13" customFormat="1" ht="96.75" customHeight="1">
      <c r="B455" s="63">
        <v>81101516</v>
      </c>
      <c r="C455" s="93" t="s">
        <v>334</v>
      </c>
      <c r="D455" s="63" t="s">
        <v>178</v>
      </c>
      <c r="E455" s="63" t="s">
        <v>197</v>
      </c>
      <c r="F455" s="63" t="s">
        <v>183</v>
      </c>
      <c r="G455" s="63" t="s">
        <v>592</v>
      </c>
      <c r="H455" s="71">
        <v>448534800</v>
      </c>
      <c r="I455" s="60">
        <f t="shared" si="11"/>
        <v>448534800</v>
      </c>
      <c r="J455" s="59" t="s">
        <v>35</v>
      </c>
      <c r="K455" s="59" t="s">
        <v>35</v>
      </c>
      <c r="L455" s="59" t="s">
        <v>36</v>
      </c>
    </row>
    <row r="456" spans="2:12" s="13" customFormat="1" ht="96.75" customHeight="1">
      <c r="B456" s="63">
        <v>81101516</v>
      </c>
      <c r="C456" s="93" t="s">
        <v>335</v>
      </c>
      <c r="D456" s="63" t="s">
        <v>178</v>
      </c>
      <c r="E456" s="63" t="s">
        <v>106</v>
      </c>
      <c r="F456" s="63" t="s">
        <v>183</v>
      </c>
      <c r="G456" s="63" t="s">
        <v>592</v>
      </c>
      <c r="H456" s="71">
        <v>1100000000</v>
      </c>
      <c r="I456" s="60">
        <f t="shared" si="11"/>
        <v>1100000000</v>
      </c>
      <c r="J456" s="59" t="s">
        <v>35</v>
      </c>
      <c r="K456" s="59" t="s">
        <v>35</v>
      </c>
      <c r="L456" s="59" t="s">
        <v>36</v>
      </c>
    </row>
    <row r="457" spans="2:12" s="13" customFormat="1" ht="96.75" customHeight="1">
      <c r="B457" s="63">
        <v>81101516</v>
      </c>
      <c r="C457" s="93" t="s">
        <v>336</v>
      </c>
      <c r="D457" s="63" t="s">
        <v>606</v>
      </c>
      <c r="E457" s="63" t="s">
        <v>197</v>
      </c>
      <c r="F457" s="63" t="s">
        <v>39</v>
      </c>
      <c r="G457" s="63" t="s">
        <v>592</v>
      </c>
      <c r="H457" s="71">
        <v>1000000000</v>
      </c>
      <c r="I457" s="60">
        <f t="shared" si="11"/>
        <v>1000000000</v>
      </c>
      <c r="J457" s="59" t="s">
        <v>35</v>
      </c>
      <c r="K457" s="59" t="s">
        <v>35</v>
      </c>
      <c r="L457" s="59" t="s">
        <v>36</v>
      </c>
    </row>
    <row r="458" spans="2:12" s="13" customFormat="1" ht="96.75" customHeight="1">
      <c r="B458" s="63">
        <v>81101516</v>
      </c>
      <c r="C458" s="93" t="s">
        <v>337</v>
      </c>
      <c r="D458" s="63" t="s">
        <v>606</v>
      </c>
      <c r="E458" s="63" t="s">
        <v>148</v>
      </c>
      <c r="F458" s="63" t="s">
        <v>183</v>
      </c>
      <c r="G458" s="63" t="s">
        <v>592</v>
      </c>
      <c r="H458" s="71">
        <f>+H457*0.08</f>
        <v>80000000</v>
      </c>
      <c r="I458" s="60">
        <f t="shared" si="11"/>
        <v>80000000</v>
      </c>
      <c r="J458" s="59" t="s">
        <v>35</v>
      </c>
      <c r="K458" s="59" t="s">
        <v>35</v>
      </c>
      <c r="L458" s="59" t="s">
        <v>36</v>
      </c>
    </row>
    <row r="459" spans="2:12" s="13" customFormat="1" ht="96.75" customHeight="1">
      <c r="B459" s="63">
        <v>81101516</v>
      </c>
      <c r="C459" s="93" t="s">
        <v>338</v>
      </c>
      <c r="D459" s="63" t="s">
        <v>606</v>
      </c>
      <c r="E459" s="63" t="s">
        <v>197</v>
      </c>
      <c r="F459" s="63" t="s">
        <v>39</v>
      </c>
      <c r="G459" s="63" t="s">
        <v>592</v>
      </c>
      <c r="H459" s="71">
        <v>2000000000</v>
      </c>
      <c r="I459" s="60">
        <f t="shared" si="11"/>
        <v>2000000000</v>
      </c>
      <c r="J459" s="59" t="s">
        <v>35</v>
      </c>
      <c r="K459" s="59" t="s">
        <v>35</v>
      </c>
      <c r="L459" s="59" t="s">
        <v>36</v>
      </c>
    </row>
    <row r="460" spans="2:12" s="13" customFormat="1" ht="96.75" customHeight="1">
      <c r="B460" s="63">
        <v>81101516</v>
      </c>
      <c r="C460" s="93" t="s">
        <v>339</v>
      </c>
      <c r="D460" s="63" t="s">
        <v>606</v>
      </c>
      <c r="E460" s="63" t="s">
        <v>148</v>
      </c>
      <c r="F460" s="63" t="s">
        <v>183</v>
      </c>
      <c r="G460" s="63" t="s">
        <v>592</v>
      </c>
      <c r="H460" s="71">
        <f>+H459*0.08</f>
        <v>160000000</v>
      </c>
      <c r="I460" s="60">
        <f t="shared" si="11"/>
        <v>160000000</v>
      </c>
      <c r="J460" s="59" t="s">
        <v>35</v>
      </c>
      <c r="K460" s="59" t="s">
        <v>35</v>
      </c>
      <c r="L460" s="59" t="s">
        <v>36</v>
      </c>
    </row>
    <row r="461" spans="2:12" s="13" customFormat="1" ht="96.75" customHeight="1">
      <c r="B461" s="63">
        <v>81101516</v>
      </c>
      <c r="C461" s="93" t="s">
        <v>340</v>
      </c>
      <c r="D461" s="63" t="s">
        <v>605</v>
      </c>
      <c r="E461" s="63" t="s">
        <v>197</v>
      </c>
      <c r="F461" s="63" t="s">
        <v>39</v>
      </c>
      <c r="G461" s="63" t="s">
        <v>592</v>
      </c>
      <c r="H461" s="71">
        <v>1000000000</v>
      </c>
      <c r="I461" s="60">
        <f t="shared" si="11"/>
        <v>1000000000</v>
      </c>
      <c r="J461" s="59" t="s">
        <v>35</v>
      </c>
      <c r="K461" s="59" t="s">
        <v>35</v>
      </c>
      <c r="L461" s="59" t="s">
        <v>36</v>
      </c>
    </row>
    <row r="462" spans="2:12" s="13" customFormat="1" ht="96.75" customHeight="1">
      <c r="B462" s="63">
        <v>81101516</v>
      </c>
      <c r="C462" s="93" t="s">
        <v>341</v>
      </c>
      <c r="D462" s="63" t="s">
        <v>605</v>
      </c>
      <c r="E462" s="63" t="s">
        <v>148</v>
      </c>
      <c r="F462" s="63" t="s">
        <v>183</v>
      </c>
      <c r="G462" s="63" t="s">
        <v>592</v>
      </c>
      <c r="H462" s="71">
        <f>+H461*0.08</f>
        <v>80000000</v>
      </c>
      <c r="I462" s="60">
        <f t="shared" si="11"/>
        <v>80000000</v>
      </c>
      <c r="J462" s="59" t="s">
        <v>35</v>
      </c>
      <c r="K462" s="59" t="s">
        <v>35</v>
      </c>
      <c r="L462" s="59" t="s">
        <v>36</v>
      </c>
    </row>
    <row r="463" spans="2:12" s="13" customFormat="1" ht="96.75" customHeight="1">
      <c r="B463" s="63">
        <v>81101516</v>
      </c>
      <c r="C463" s="93" t="s">
        <v>342</v>
      </c>
      <c r="D463" s="63" t="s">
        <v>130</v>
      </c>
      <c r="E463" s="63" t="s">
        <v>197</v>
      </c>
      <c r="F463" s="63" t="s">
        <v>39</v>
      </c>
      <c r="G463" s="63" t="s">
        <v>592</v>
      </c>
      <c r="H463" s="71">
        <v>1000000000</v>
      </c>
      <c r="I463" s="60">
        <f t="shared" si="11"/>
        <v>1000000000</v>
      </c>
      <c r="J463" s="59" t="s">
        <v>35</v>
      </c>
      <c r="K463" s="59" t="s">
        <v>35</v>
      </c>
      <c r="L463" s="59" t="s">
        <v>36</v>
      </c>
    </row>
    <row r="464" spans="2:12" s="13" customFormat="1" ht="96.75" customHeight="1">
      <c r="B464" s="63">
        <v>81101516</v>
      </c>
      <c r="C464" s="93" t="s">
        <v>343</v>
      </c>
      <c r="D464" s="63" t="s">
        <v>130</v>
      </c>
      <c r="E464" s="63" t="s">
        <v>148</v>
      </c>
      <c r="F464" s="63" t="s">
        <v>183</v>
      </c>
      <c r="G464" s="63" t="s">
        <v>592</v>
      </c>
      <c r="H464" s="71">
        <f>+H463*0.08</f>
        <v>80000000</v>
      </c>
      <c r="I464" s="60">
        <f t="shared" si="11"/>
        <v>80000000</v>
      </c>
      <c r="J464" s="59" t="s">
        <v>35</v>
      </c>
      <c r="K464" s="59" t="s">
        <v>35</v>
      </c>
      <c r="L464" s="59" t="s">
        <v>36</v>
      </c>
    </row>
    <row r="465" spans="2:12" s="13" customFormat="1" ht="96.75" customHeight="1">
      <c r="B465" s="63">
        <v>81101516</v>
      </c>
      <c r="C465" s="93" t="s">
        <v>344</v>
      </c>
      <c r="D465" s="63" t="s">
        <v>46</v>
      </c>
      <c r="E465" s="63" t="s">
        <v>48</v>
      </c>
      <c r="F465" s="63" t="s">
        <v>183</v>
      </c>
      <c r="G465" s="63" t="s">
        <v>592</v>
      </c>
      <c r="H465" s="71">
        <v>300000000</v>
      </c>
      <c r="I465" s="60">
        <f t="shared" si="11"/>
        <v>300000000</v>
      </c>
      <c r="J465" s="59" t="s">
        <v>35</v>
      </c>
      <c r="K465" s="59" t="s">
        <v>35</v>
      </c>
      <c r="L465" s="59" t="s">
        <v>36</v>
      </c>
    </row>
    <row r="466" spans="2:12" s="13" customFormat="1" ht="96.75" customHeight="1">
      <c r="B466" s="63">
        <v>81101516</v>
      </c>
      <c r="C466" s="93" t="s">
        <v>345</v>
      </c>
      <c r="D466" s="63" t="s">
        <v>605</v>
      </c>
      <c r="E466" s="63" t="s">
        <v>197</v>
      </c>
      <c r="F466" s="63" t="s">
        <v>39</v>
      </c>
      <c r="G466" s="63" t="s">
        <v>592</v>
      </c>
      <c r="H466" s="71">
        <v>2000000000</v>
      </c>
      <c r="I466" s="60">
        <f t="shared" si="11"/>
        <v>2000000000</v>
      </c>
      <c r="J466" s="59" t="s">
        <v>35</v>
      </c>
      <c r="K466" s="59" t="s">
        <v>35</v>
      </c>
      <c r="L466" s="59" t="s">
        <v>36</v>
      </c>
    </row>
    <row r="467" spans="2:12" s="13" customFormat="1" ht="96.75" customHeight="1">
      <c r="B467" s="63">
        <v>81101516</v>
      </c>
      <c r="C467" s="93" t="s">
        <v>346</v>
      </c>
      <c r="D467" s="63" t="s">
        <v>605</v>
      </c>
      <c r="E467" s="63" t="s">
        <v>148</v>
      </c>
      <c r="F467" s="63" t="s">
        <v>183</v>
      </c>
      <c r="G467" s="63" t="s">
        <v>592</v>
      </c>
      <c r="H467" s="71">
        <f>+H466*0.08</f>
        <v>160000000</v>
      </c>
      <c r="I467" s="60">
        <f t="shared" si="11"/>
        <v>160000000</v>
      </c>
      <c r="J467" s="59" t="s">
        <v>35</v>
      </c>
      <c r="K467" s="59" t="s">
        <v>35</v>
      </c>
      <c r="L467" s="59" t="s">
        <v>36</v>
      </c>
    </row>
    <row r="468" spans="2:12" s="13" customFormat="1" ht="96.75" customHeight="1">
      <c r="B468" s="63">
        <v>81101516</v>
      </c>
      <c r="C468" s="93" t="s">
        <v>347</v>
      </c>
      <c r="D468" s="63" t="s">
        <v>177</v>
      </c>
      <c r="E468" s="63" t="s">
        <v>197</v>
      </c>
      <c r="F468" s="63" t="s">
        <v>183</v>
      </c>
      <c r="G468" s="63" t="s">
        <v>592</v>
      </c>
      <c r="H468" s="71">
        <v>540000000</v>
      </c>
      <c r="I468" s="60">
        <f t="shared" si="11"/>
        <v>540000000</v>
      </c>
      <c r="J468" s="59" t="s">
        <v>35</v>
      </c>
      <c r="K468" s="59" t="s">
        <v>35</v>
      </c>
      <c r="L468" s="59" t="s">
        <v>36</v>
      </c>
    </row>
    <row r="469" spans="2:12" s="13" customFormat="1" ht="96.75" customHeight="1">
      <c r="B469" s="63">
        <v>81101516</v>
      </c>
      <c r="C469" s="93" t="s">
        <v>348</v>
      </c>
      <c r="D469" s="63" t="s">
        <v>46</v>
      </c>
      <c r="E469" s="63" t="s">
        <v>197</v>
      </c>
      <c r="F469" s="63" t="s">
        <v>39</v>
      </c>
      <c r="G469" s="63" t="s">
        <v>592</v>
      </c>
      <c r="H469" s="71">
        <v>11700000</v>
      </c>
      <c r="I469" s="60">
        <f t="shared" si="11"/>
        <v>11700000</v>
      </c>
      <c r="J469" s="59" t="s">
        <v>35</v>
      </c>
      <c r="K469" s="59" t="s">
        <v>35</v>
      </c>
      <c r="L469" s="59" t="s">
        <v>36</v>
      </c>
    </row>
    <row r="470" spans="2:12" s="13" customFormat="1" ht="96.75" customHeight="1">
      <c r="B470" s="63">
        <v>81101516</v>
      </c>
      <c r="C470" s="93" t="s">
        <v>349</v>
      </c>
      <c r="D470" s="63" t="s">
        <v>46</v>
      </c>
      <c r="E470" s="63" t="s">
        <v>148</v>
      </c>
      <c r="F470" s="63" t="s">
        <v>183</v>
      </c>
      <c r="G470" s="63" t="s">
        <v>592</v>
      </c>
      <c r="H470" s="71">
        <f>+H469*0.08</f>
        <v>936000</v>
      </c>
      <c r="I470" s="60">
        <f t="shared" si="11"/>
        <v>936000</v>
      </c>
      <c r="J470" s="59" t="s">
        <v>35</v>
      </c>
      <c r="K470" s="59" t="s">
        <v>35</v>
      </c>
      <c r="L470" s="59" t="s">
        <v>36</v>
      </c>
    </row>
    <row r="471" spans="2:12" s="13" customFormat="1" ht="96.75" customHeight="1">
      <c r="B471" s="63">
        <v>81101516</v>
      </c>
      <c r="C471" s="93" t="s">
        <v>350</v>
      </c>
      <c r="D471" s="63" t="s">
        <v>129</v>
      </c>
      <c r="E471" s="63" t="s">
        <v>197</v>
      </c>
      <c r="F471" s="63" t="s">
        <v>39</v>
      </c>
      <c r="G471" s="63" t="s">
        <v>592</v>
      </c>
      <c r="H471" s="71">
        <v>1200000000</v>
      </c>
      <c r="I471" s="60">
        <f t="shared" si="11"/>
        <v>1200000000</v>
      </c>
      <c r="J471" s="59" t="s">
        <v>35</v>
      </c>
      <c r="K471" s="59" t="s">
        <v>35</v>
      </c>
      <c r="L471" s="59" t="s">
        <v>36</v>
      </c>
    </row>
    <row r="472" spans="2:12" s="13" customFormat="1" ht="96.75" customHeight="1">
      <c r="B472" s="63">
        <v>81101516</v>
      </c>
      <c r="C472" s="93" t="s">
        <v>351</v>
      </c>
      <c r="D472" s="63" t="s">
        <v>129</v>
      </c>
      <c r="E472" s="63" t="s">
        <v>148</v>
      </c>
      <c r="F472" s="63" t="s">
        <v>183</v>
      </c>
      <c r="G472" s="63" t="s">
        <v>592</v>
      </c>
      <c r="H472" s="71">
        <f>+H471*0.08</f>
        <v>96000000</v>
      </c>
      <c r="I472" s="60">
        <f t="shared" si="11"/>
        <v>96000000</v>
      </c>
      <c r="J472" s="59" t="s">
        <v>35</v>
      </c>
      <c r="K472" s="59" t="s">
        <v>35</v>
      </c>
      <c r="L472" s="59" t="s">
        <v>36</v>
      </c>
    </row>
    <row r="473" spans="2:12" s="13" customFormat="1" ht="96.75" customHeight="1">
      <c r="B473" s="63">
        <v>81101516</v>
      </c>
      <c r="C473" s="93" t="s">
        <v>352</v>
      </c>
      <c r="D473" s="63" t="s">
        <v>606</v>
      </c>
      <c r="E473" s="63" t="s">
        <v>197</v>
      </c>
      <c r="F473" s="63" t="s">
        <v>39</v>
      </c>
      <c r="G473" s="63" t="s">
        <v>592</v>
      </c>
      <c r="H473" s="71">
        <v>1000000000</v>
      </c>
      <c r="I473" s="60">
        <f t="shared" si="11"/>
        <v>1000000000</v>
      </c>
      <c r="J473" s="59" t="s">
        <v>35</v>
      </c>
      <c r="K473" s="59" t="s">
        <v>35</v>
      </c>
      <c r="L473" s="59" t="s">
        <v>36</v>
      </c>
    </row>
    <row r="474" spans="2:12" s="13" customFormat="1" ht="81" customHeight="1">
      <c r="B474" s="63">
        <v>81101516</v>
      </c>
      <c r="C474" s="93" t="s">
        <v>353</v>
      </c>
      <c r="D474" s="63" t="s">
        <v>606</v>
      </c>
      <c r="E474" s="63" t="s">
        <v>148</v>
      </c>
      <c r="F474" s="63" t="s">
        <v>183</v>
      </c>
      <c r="G474" s="63" t="s">
        <v>592</v>
      </c>
      <c r="H474" s="71">
        <f>+H473*0.08</f>
        <v>80000000</v>
      </c>
      <c r="I474" s="60">
        <f t="shared" si="11"/>
        <v>80000000</v>
      </c>
      <c r="J474" s="59" t="s">
        <v>35</v>
      </c>
      <c r="K474" s="59" t="s">
        <v>35</v>
      </c>
      <c r="L474" s="59" t="s">
        <v>36</v>
      </c>
    </row>
    <row r="475" spans="2:12" s="13" customFormat="1" ht="81" customHeight="1">
      <c r="B475" s="63">
        <v>81101516</v>
      </c>
      <c r="C475" s="93" t="s">
        <v>354</v>
      </c>
      <c r="D475" s="63" t="s">
        <v>178</v>
      </c>
      <c r="E475" s="63" t="s">
        <v>197</v>
      </c>
      <c r="F475" s="63" t="s">
        <v>183</v>
      </c>
      <c r="G475" s="63" t="s">
        <v>592</v>
      </c>
      <c r="H475" s="71">
        <v>500000000</v>
      </c>
      <c r="I475" s="60">
        <f t="shared" si="11"/>
        <v>500000000</v>
      </c>
      <c r="J475" s="59" t="s">
        <v>35</v>
      </c>
      <c r="K475" s="59" t="s">
        <v>35</v>
      </c>
      <c r="L475" s="59" t="s">
        <v>36</v>
      </c>
    </row>
    <row r="476" spans="2:12" s="13" customFormat="1" ht="81" customHeight="1">
      <c r="B476" s="63">
        <v>81101516</v>
      </c>
      <c r="C476" s="93" t="s">
        <v>355</v>
      </c>
      <c r="D476" s="63" t="s">
        <v>606</v>
      </c>
      <c r="E476" s="63" t="s">
        <v>106</v>
      </c>
      <c r="F476" s="63" t="s">
        <v>39</v>
      </c>
      <c r="G476" s="63" t="s">
        <v>592</v>
      </c>
      <c r="H476" s="71">
        <v>3500000000</v>
      </c>
      <c r="I476" s="60">
        <f t="shared" si="11"/>
        <v>3500000000</v>
      </c>
      <c r="J476" s="59" t="s">
        <v>35</v>
      </c>
      <c r="K476" s="59" t="s">
        <v>35</v>
      </c>
      <c r="L476" s="59" t="s">
        <v>36</v>
      </c>
    </row>
    <row r="477" spans="2:12" s="13" customFormat="1" ht="81" customHeight="1">
      <c r="B477" s="63">
        <v>81101516</v>
      </c>
      <c r="C477" s="93" t="s">
        <v>356</v>
      </c>
      <c r="D477" s="63" t="s">
        <v>606</v>
      </c>
      <c r="E477" s="63" t="s">
        <v>599</v>
      </c>
      <c r="F477" s="63" t="s">
        <v>183</v>
      </c>
      <c r="G477" s="63" t="s">
        <v>592</v>
      </c>
      <c r="H477" s="71">
        <f>+H476*0.08</f>
        <v>280000000</v>
      </c>
      <c r="I477" s="60">
        <f t="shared" si="11"/>
        <v>280000000</v>
      </c>
      <c r="J477" s="59" t="s">
        <v>35</v>
      </c>
      <c r="K477" s="59" t="s">
        <v>35</v>
      </c>
      <c r="L477" s="59" t="s">
        <v>36</v>
      </c>
    </row>
    <row r="478" spans="2:12" s="13" customFormat="1" ht="81" customHeight="1">
      <c r="B478" s="63">
        <v>81101516</v>
      </c>
      <c r="C478" s="93" t="s">
        <v>357</v>
      </c>
      <c r="D478" s="63" t="s">
        <v>605</v>
      </c>
      <c r="E478" s="63" t="s">
        <v>48</v>
      </c>
      <c r="F478" s="63" t="s">
        <v>39</v>
      </c>
      <c r="G478" s="63" t="s">
        <v>592</v>
      </c>
      <c r="H478" s="71">
        <v>900000000</v>
      </c>
      <c r="I478" s="60">
        <f t="shared" si="11"/>
        <v>900000000</v>
      </c>
      <c r="J478" s="59" t="s">
        <v>35</v>
      </c>
      <c r="K478" s="59" t="s">
        <v>35</v>
      </c>
      <c r="L478" s="59" t="s">
        <v>36</v>
      </c>
    </row>
    <row r="479" spans="2:12" s="13" customFormat="1" ht="81" customHeight="1">
      <c r="B479" s="63">
        <v>81101516</v>
      </c>
      <c r="C479" s="93" t="s">
        <v>358</v>
      </c>
      <c r="D479" s="63" t="s">
        <v>605</v>
      </c>
      <c r="E479" s="63" t="s">
        <v>147</v>
      </c>
      <c r="F479" s="63" t="s">
        <v>183</v>
      </c>
      <c r="G479" s="63" t="s">
        <v>592</v>
      </c>
      <c r="H479" s="71">
        <f>+H478*0.08</f>
        <v>72000000</v>
      </c>
      <c r="I479" s="60">
        <f t="shared" si="11"/>
        <v>72000000</v>
      </c>
      <c r="J479" s="59" t="s">
        <v>35</v>
      </c>
      <c r="K479" s="59" t="s">
        <v>35</v>
      </c>
      <c r="L479" s="59" t="s">
        <v>36</v>
      </c>
    </row>
    <row r="480" spans="2:12" s="13" customFormat="1" ht="81" customHeight="1">
      <c r="B480" s="63">
        <v>81101516</v>
      </c>
      <c r="C480" s="93" t="s">
        <v>359</v>
      </c>
      <c r="D480" s="63" t="s">
        <v>178</v>
      </c>
      <c r="E480" s="63" t="s">
        <v>185</v>
      </c>
      <c r="F480" s="63" t="s">
        <v>183</v>
      </c>
      <c r="G480" s="63" t="s">
        <v>592</v>
      </c>
      <c r="H480" s="71">
        <v>200000000</v>
      </c>
      <c r="I480" s="60">
        <f t="shared" si="11"/>
        <v>200000000</v>
      </c>
      <c r="J480" s="59" t="s">
        <v>35</v>
      </c>
      <c r="K480" s="59" t="s">
        <v>35</v>
      </c>
      <c r="L480" s="59" t="s">
        <v>36</v>
      </c>
    </row>
    <row r="481" spans="2:12" s="13" customFormat="1" ht="81" customHeight="1">
      <c r="B481" s="63">
        <v>81101516</v>
      </c>
      <c r="C481" s="93" t="s">
        <v>360</v>
      </c>
      <c r="D481" s="63" t="s">
        <v>46</v>
      </c>
      <c r="E481" s="63" t="s">
        <v>185</v>
      </c>
      <c r="F481" s="63" t="s">
        <v>183</v>
      </c>
      <c r="G481" s="63" t="s">
        <v>592</v>
      </c>
      <c r="H481" s="71">
        <v>100000000</v>
      </c>
      <c r="I481" s="60">
        <f t="shared" si="11"/>
        <v>100000000</v>
      </c>
      <c r="J481" s="59" t="s">
        <v>35</v>
      </c>
      <c r="K481" s="59" t="s">
        <v>35</v>
      </c>
      <c r="L481" s="59" t="s">
        <v>36</v>
      </c>
    </row>
    <row r="482" spans="2:12" s="13" customFormat="1" ht="81" customHeight="1">
      <c r="B482" s="63">
        <v>81101516</v>
      </c>
      <c r="C482" s="93" t="s">
        <v>361</v>
      </c>
      <c r="D482" s="63" t="s">
        <v>178</v>
      </c>
      <c r="E482" s="63" t="s">
        <v>185</v>
      </c>
      <c r="F482" s="63" t="s">
        <v>183</v>
      </c>
      <c r="G482" s="63" t="s">
        <v>592</v>
      </c>
      <c r="H482" s="71">
        <v>90000000</v>
      </c>
      <c r="I482" s="60">
        <f t="shared" si="11"/>
        <v>90000000</v>
      </c>
      <c r="J482" s="59" t="s">
        <v>35</v>
      </c>
      <c r="K482" s="59" t="s">
        <v>35</v>
      </c>
      <c r="L482" s="59" t="s">
        <v>36</v>
      </c>
    </row>
    <row r="483" spans="2:12" s="13" customFormat="1" ht="81" customHeight="1">
      <c r="B483" s="63">
        <v>81101516</v>
      </c>
      <c r="C483" s="93" t="s">
        <v>362</v>
      </c>
      <c r="D483" s="63" t="s">
        <v>177</v>
      </c>
      <c r="E483" s="63" t="s">
        <v>185</v>
      </c>
      <c r="F483" s="63" t="s">
        <v>183</v>
      </c>
      <c r="G483" s="63" t="s">
        <v>592</v>
      </c>
      <c r="H483" s="71">
        <v>100000000</v>
      </c>
      <c r="I483" s="60">
        <f t="shared" si="11"/>
        <v>100000000</v>
      </c>
      <c r="J483" s="59" t="s">
        <v>35</v>
      </c>
      <c r="K483" s="59" t="s">
        <v>35</v>
      </c>
      <c r="L483" s="59" t="s">
        <v>36</v>
      </c>
    </row>
    <row r="484" spans="2:12" s="13" customFormat="1" ht="81" customHeight="1">
      <c r="B484" s="63">
        <v>81101516</v>
      </c>
      <c r="C484" s="93" t="s">
        <v>363</v>
      </c>
      <c r="D484" s="63" t="s">
        <v>178</v>
      </c>
      <c r="E484" s="63" t="s">
        <v>185</v>
      </c>
      <c r="F484" s="63" t="s">
        <v>183</v>
      </c>
      <c r="G484" s="63" t="s">
        <v>592</v>
      </c>
      <c r="H484" s="71">
        <v>90000000</v>
      </c>
      <c r="I484" s="60">
        <f t="shared" si="11"/>
        <v>90000000</v>
      </c>
      <c r="J484" s="59" t="s">
        <v>35</v>
      </c>
      <c r="K484" s="59" t="s">
        <v>35</v>
      </c>
      <c r="L484" s="59" t="s">
        <v>36</v>
      </c>
    </row>
    <row r="485" spans="2:12" s="13" customFormat="1" ht="81" customHeight="1">
      <c r="B485" s="63">
        <v>81101516</v>
      </c>
      <c r="C485" s="93" t="s">
        <v>364</v>
      </c>
      <c r="D485" s="63" t="s">
        <v>178</v>
      </c>
      <c r="E485" s="63" t="s">
        <v>197</v>
      </c>
      <c r="F485" s="63" t="s">
        <v>183</v>
      </c>
      <c r="G485" s="63" t="s">
        <v>592</v>
      </c>
      <c r="H485" s="71">
        <v>700000000</v>
      </c>
      <c r="I485" s="60">
        <f t="shared" si="11"/>
        <v>700000000</v>
      </c>
      <c r="J485" s="59" t="s">
        <v>35</v>
      </c>
      <c r="K485" s="59" t="s">
        <v>35</v>
      </c>
      <c r="L485" s="59" t="s">
        <v>36</v>
      </c>
    </row>
    <row r="486" spans="2:12" s="13" customFormat="1" ht="81" customHeight="1">
      <c r="B486" s="63">
        <v>81101516</v>
      </c>
      <c r="C486" s="93" t="s">
        <v>365</v>
      </c>
      <c r="D486" s="63" t="s">
        <v>177</v>
      </c>
      <c r="E486" s="63" t="s">
        <v>197</v>
      </c>
      <c r="F486" s="63" t="s">
        <v>183</v>
      </c>
      <c r="G486" s="63" t="s">
        <v>592</v>
      </c>
      <c r="H486" s="71">
        <v>397895742</v>
      </c>
      <c r="I486" s="60">
        <f t="shared" si="11"/>
        <v>397895742</v>
      </c>
      <c r="J486" s="59" t="s">
        <v>35</v>
      </c>
      <c r="K486" s="59" t="s">
        <v>35</v>
      </c>
      <c r="L486" s="59" t="s">
        <v>36</v>
      </c>
    </row>
    <row r="487" spans="2:12" s="13" customFormat="1" ht="81" customHeight="1">
      <c r="B487" s="63">
        <v>81101516</v>
      </c>
      <c r="C487" s="93" t="s">
        <v>366</v>
      </c>
      <c r="D487" s="63" t="s">
        <v>178</v>
      </c>
      <c r="E487" s="63" t="s">
        <v>197</v>
      </c>
      <c r="F487" s="63" t="s">
        <v>183</v>
      </c>
      <c r="G487" s="63" t="s">
        <v>592</v>
      </c>
      <c r="H487" s="71">
        <v>320000000</v>
      </c>
      <c r="I487" s="60">
        <f t="shared" si="11"/>
        <v>320000000</v>
      </c>
      <c r="J487" s="59" t="s">
        <v>35</v>
      </c>
      <c r="K487" s="59" t="s">
        <v>35</v>
      </c>
      <c r="L487" s="59" t="s">
        <v>36</v>
      </c>
    </row>
    <row r="488" spans="2:12" s="13" customFormat="1" ht="81" customHeight="1">
      <c r="B488" s="63">
        <v>81101516</v>
      </c>
      <c r="C488" s="93" t="s">
        <v>367</v>
      </c>
      <c r="D488" s="63" t="s">
        <v>178</v>
      </c>
      <c r="E488" s="63" t="s">
        <v>197</v>
      </c>
      <c r="F488" s="63" t="s">
        <v>183</v>
      </c>
      <c r="G488" s="63" t="s">
        <v>592</v>
      </c>
      <c r="H488" s="71">
        <v>900000000</v>
      </c>
      <c r="I488" s="60">
        <f t="shared" si="11"/>
        <v>900000000</v>
      </c>
      <c r="J488" s="59" t="s">
        <v>35</v>
      </c>
      <c r="K488" s="59" t="s">
        <v>35</v>
      </c>
      <c r="L488" s="59" t="s">
        <v>36</v>
      </c>
    </row>
    <row r="489" spans="2:12" s="13" customFormat="1" ht="81" customHeight="1">
      <c r="B489" s="63">
        <v>81101516</v>
      </c>
      <c r="C489" s="93" t="s">
        <v>368</v>
      </c>
      <c r="D489" s="63" t="s">
        <v>177</v>
      </c>
      <c r="E489" s="63" t="s">
        <v>197</v>
      </c>
      <c r="F489" s="63" t="s">
        <v>183</v>
      </c>
      <c r="G489" s="63" t="s">
        <v>592</v>
      </c>
      <c r="H489" s="71">
        <v>365354109</v>
      </c>
      <c r="I489" s="60">
        <f t="shared" si="11"/>
        <v>365354109</v>
      </c>
      <c r="J489" s="59" t="s">
        <v>35</v>
      </c>
      <c r="K489" s="59" t="s">
        <v>35</v>
      </c>
      <c r="L489" s="59" t="s">
        <v>36</v>
      </c>
    </row>
    <row r="490" spans="2:12" s="13" customFormat="1" ht="81" customHeight="1">
      <c r="B490" s="63">
        <v>81101516</v>
      </c>
      <c r="C490" s="93" t="s">
        <v>369</v>
      </c>
      <c r="D490" s="63" t="s">
        <v>177</v>
      </c>
      <c r="E490" s="63" t="s">
        <v>197</v>
      </c>
      <c r="F490" s="63" t="s">
        <v>183</v>
      </c>
      <c r="G490" s="63" t="s">
        <v>592</v>
      </c>
      <c r="H490" s="71">
        <v>460000000</v>
      </c>
      <c r="I490" s="60">
        <f t="shared" si="11"/>
        <v>460000000</v>
      </c>
      <c r="J490" s="59" t="s">
        <v>35</v>
      </c>
      <c r="K490" s="59" t="s">
        <v>35</v>
      </c>
      <c r="L490" s="59" t="s">
        <v>36</v>
      </c>
    </row>
    <row r="491" spans="2:12" s="13" customFormat="1" ht="81" customHeight="1">
      <c r="B491" s="63">
        <v>81101516</v>
      </c>
      <c r="C491" s="93" t="s">
        <v>370</v>
      </c>
      <c r="D491" s="63" t="s">
        <v>606</v>
      </c>
      <c r="E491" s="63" t="s">
        <v>197</v>
      </c>
      <c r="F491" s="63" t="s">
        <v>39</v>
      </c>
      <c r="G491" s="63" t="s">
        <v>592</v>
      </c>
      <c r="H491" s="71">
        <v>1300000000</v>
      </c>
      <c r="I491" s="60">
        <f t="shared" si="11"/>
        <v>1300000000</v>
      </c>
      <c r="J491" s="59" t="s">
        <v>35</v>
      </c>
      <c r="K491" s="59" t="s">
        <v>35</v>
      </c>
      <c r="L491" s="59" t="s">
        <v>36</v>
      </c>
    </row>
    <row r="492" spans="2:12" s="13" customFormat="1" ht="81" customHeight="1">
      <c r="B492" s="63">
        <v>81101516</v>
      </c>
      <c r="C492" s="93" t="s">
        <v>371</v>
      </c>
      <c r="D492" s="63" t="s">
        <v>606</v>
      </c>
      <c r="E492" s="63" t="s">
        <v>148</v>
      </c>
      <c r="F492" s="63" t="s">
        <v>183</v>
      </c>
      <c r="G492" s="63" t="s">
        <v>592</v>
      </c>
      <c r="H492" s="71">
        <f>+H491*0.08</f>
        <v>104000000</v>
      </c>
      <c r="I492" s="60">
        <f t="shared" si="11"/>
        <v>104000000</v>
      </c>
      <c r="J492" s="59" t="s">
        <v>35</v>
      </c>
      <c r="K492" s="59" t="s">
        <v>35</v>
      </c>
      <c r="L492" s="59" t="s">
        <v>36</v>
      </c>
    </row>
    <row r="493" spans="2:12" s="13" customFormat="1" ht="81" customHeight="1">
      <c r="B493" s="63">
        <v>81101516</v>
      </c>
      <c r="C493" s="93" t="s">
        <v>372</v>
      </c>
      <c r="D493" s="63" t="s">
        <v>129</v>
      </c>
      <c r="E493" s="63" t="s">
        <v>197</v>
      </c>
      <c r="F493" s="63" t="s">
        <v>39</v>
      </c>
      <c r="G493" s="63" t="s">
        <v>592</v>
      </c>
      <c r="H493" s="71">
        <v>1759475422.73</v>
      </c>
      <c r="I493" s="60">
        <f t="shared" si="11"/>
        <v>1759475422.73</v>
      </c>
      <c r="J493" s="59" t="s">
        <v>35</v>
      </c>
      <c r="K493" s="59" t="s">
        <v>35</v>
      </c>
      <c r="L493" s="59" t="s">
        <v>36</v>
      </c>
    </row>
    <row r="494" spans="2:12" s="13" customFormat="1" ht="81" customHeight="1">
      <c r="B494" s="63">
        <v>81101516</v>
      </c>
      <c r="C494" s="93" t="s">
        <v>373</v>
      </c>
      <c r="D494" s="63" t="s">
        <v>129</v>
      </c>
      <c r="E494" s="63" t="s">
        <v>148</v>
      </c>
      <c r="F494" s="63" t="s">
        <v>183</v>
      </c>
      <c r="G494" s="63" t="s">
        <v>592</v>
      </c>
      <c r="H494" s="71">
        <f>+H493*0.08</f>
        <v>140758033.8184</v>
      </c>
      <c r="I494" s="60">
        <f t="shared" si="11"/>
        <v>140758033.8184</v>
      </c>
      <c r="J494" s="59" t="s">
        <v>35</v>
      </c>
      <c r="K494" s="59" t="s">
        <v>35</v>
      </c>
      <c r="L494" s="59" t="s">
        <v>36</v>
      </c>
    </row>
    <row r="495" spans="2:12" s="13" customFormat="1" ht="81" customHeight="1">
      <c r="B495" s="63" t="s">
        <v>192</v>
      </c>
      <c r="C495" s="93" t="s">
        <v>374</v>
      </c>
      <c r="D495" s="63" t="s">
        <v>177</v>
      </c>
      <c r="E495" s="63" t="s">
        <v>185</v>
      </c>
      <c r="F495" s="63" t="s">
        <v>183</v>
      </c>
      <c r="G495" s="63" t="s">
        <v>592</v>
      </c>
      <c r="H495" s="71">
        <v>180000000</v>
      </c>
      <c r="I495" s="60">
        <f t="shared" si="11"/>
        <v>180000000</v>
      </c>
      <c r="J495" s="59" t="s">
        <v>35</v>
      </c>
      <c r="K495" s="59" t="s">
        <v>35</v>
      </c>
      <c r="L495" s="59" t="s">
        <v>36</v>
      </c>
    </row>
    <row r="496" spans="2:12" s="13" customFormat="1" ht="81" customHeight="1">
      <c r="B496" s="63">
        <v>81101516</v>
      </c>
      <c r="C496" s="93" t="s">
        <v>375</v>
      </c>
      <c r="D496" s="63" t="s">
        <v>46</v>
      </c>
      <c r="E496" s="63" t="s">
        <v>197</v>
      </c>
      <c r="F496" s="63" t="s">
        <v>39</v>
      </c>
      <c r="G496" s="63" t="s">
        <v>592</v>
      </c>
      <c r="H496" s="71">
        <v>11700000</v>
      </c>
      <c r="I496" s="60">
        <f t="shared" si="11"/>
        <v>11700000</v>
      </c>
      <c r="J496" s="59" t="s">
        <v>35</v>
      </c>
      <c r="K496" s="59" t="s">
        <v>35</v>
      </c>
      <c r="L496" s="59" t="s">
        <v>36</v>
      </c>
    </row>
    <row r="497" spans="2:12" s="13" customFormat="1" ht="81" customHeight="1">
      <c r="B497" s="63">
        <v>81101516</v>
      </c>
      <c r="C497" s="93" t="s">
        <v>376</v>
      </c>
      <c r="D497" s="63" t="s">
        <v>130</v>
      </c>
      <c r="E497" s="63" t="s">
        <v>197</v>
      </c>
      <c r="F497" s="63" t="s">
        <v>39</v>
      </c>
      <c r="G497" s="63" t="s">
        <v>592</v>
      </c>
      <c r="H497" s="71">
        <v>1000000000</v>
      </c>
      <c r="I497" s="60">
        <f t="shared" si="11"/>
        <v>1000000000</v>
      </c>
      <c r="J497" s="59" t="s">
        <v>35</v>
      </c>
      <c r="K497" s="59" t="s">
        <v>35</v>
      </c>
      <c r="L497" s="59" t="s">
        <v>36</v>
      </c>
    </row>
    <row r="498" spans="2:12" s="13" customFormat="1" ht="81" customHeight="1">
      <c r="B498" s="63">
        <v>81101516</v>
      </c>
      <c r="C498" s="93" t="s">
        <v>377</v>
      </c>
      <c r="D498" s="63" t="s">
        <v>130</v>
      </c>
      <c r="E498" s="63" t="s">
        <v>148</v>
      </c>
      <c r="F498" s="63" t="s">
        <v>183</v>
      </c>
      <c r="G498" s="63" t="s">
        <v>592</v>
      </c>
      <c r="H498" s="71">
        <f>+H497*0.08</f>
        <v>80000000</v>
      </c>
      <c r="I498" s="60">
        <f t="shared" si="11"/>
        <v>80000000</v>
      </c>
      <c r="J498" s="59" t="s">
        <v>35</v>
      </c>
      <c r="K498" s="59" t="s">
        <v>35</v>
      </c>
      <c r="L498" s="59" t="s">
        <v>36</v>
      </c>
    </row>
    <row r="499" spans="2:12" s="13" customFormat="1" ht="81" customHeight="1">
      <c r="B499" s="63">
        <v>81101516</v>
      </c>
      <c r="C499" s="93" t="s">
        <v>378</v>
      </c>
      <c r="D499" s="63" t="s">
        <v>605</v>
      </c>
      <c r="E499" s="63" t="s">
        <v>197</v>
      </c>
      <c r="F499" s="63" t="s">
        <v>39</v>
      </c>
      <c r="G499" s="63" t="s">
        <v>592</v>
      </c>
      <c r="H499" s="71">
        <v>1400000000</v>
      </c>
      <c r="I499" s="60">
        <f t="shared" si="11"/>
        <v>1400000000</v>
      </c>
      <c r="J499" s="59" t="s">
        <v>35</v>
      </c>
      <c r="K499" s="59" t="s">
        <v>35</v>
      </c>
      <c r="L499" s="59" t="s">
        <v>36</v>
      </c>
    </row>
    <row r="500" spans="2:12" s="13" customFormat="1" ht="81" customHeight="1">
      <c r="B500" s="63">
        <v>81101516</v>
      </c>
      <c r="C500" s="93" t="s">
        <v>379</v>
      </c>
      <c r="D500" s="63" t="s">
        <v>605</v>
      </c>
      <c r="E500" s="63" t="s">
        <v>148</v>
      </c>
      <c r="F500" s="63" t="s">
        <v>183</v>
      </c>
      <c r="G500" s="63" t="s">
        <v>592</v>
      </c>
      <c r="H500" s="71">
        <f>+H499*0.08</f>
        <v>112000000</v>
      </c>
      <c r="I500" s="60">
        <f t="shared" si="11"/>
        <v>112000000</v>
      </c>
      <c r="J500" s="59" t="s">
        <v>35</v>
      </c>
      <c r="K500" s="59" t="s">
        <v>35</v>
      </c>
      <c r="L500" s="59" t="s">
        <v>36</v>
      </c>
    </row>
    <row r="501" spans="2:12" s="13" customFormat="1" ht="81" customHeight="1">
      <c r="B501" s="63">
        <v>81101516</v>
      </c>
      <c r="C501" s="93" t="s">
        <v>380</v>
      </c>
      <c r="D501" s="63" t="s">
        <v>178</v>
      </c>
      <c r="E501" s="63" t="s">
        <v>48</v>
      </c>
      <c r="F501" s="63" t="s">
        <v>183</v>
      </c>
      <c r="G501" s="63" t="s">
        <v>592</v>
      </c>
      <c r="H501" s="71">
        <v>245400000</v>
      </c>
      <c r="I501" s="60">
        <f t="shared" si="11"/>
        <v>245400000</v>
      </c>
      <c r="J501" s="59" t="s">
        <v>35</v>
      </c>
      <c r="K501" s="59" t="s">
        <v>35</v>
      </c>
      <c r="L501" s="59" t="s">
        <v>36</v>
      </c>
    </row>
    <row r="502" spans="2:12" s="13" customFormat="1" ht="81" customHeight="1">
      <c r="B502" s="63">
        <v>81101516</v>
      </c>
      <c r="C502" s="93" t="s">
        <v>381</v>
      </c>
      <c r="D502" s="63" t="s">
        <v>606</v>
      </c>
      <c r="E502" s="63" t="s">
        <v>48</v>
      </c>
      <c r="F502" s="63" t="s">
        <v>39</v>
      </c>
      <c r="G502" s="63" t="s">
        <v>592</v>
      </c>
      <c r="H502" s="71">
        <v>280000000</v>
      </c>
      <c r="I502" s="60">
        <f t="shared" si="11"/>
        <v>280000000</v>
      </c>
      <c r="J502" s="59" t="s">
        <v>35</v>
      </c>
      <c r="K502" s="59" t="s">
        <v>35</v>
      </c>
      <c r="L502" s="59" t="s">
        <v>36</v>
      </c>
    </row>
    <row r="503" spans="2:12" s="13" customFormat="1" ht="81" customHeight="1">
      <c r="B503" s="63">
        <v>81101516</v>
      </c>
      <c r="C503" s="93" t="s">
        <v>382</v>
      </c>
      <c r="D503" s="63" t="s">
        <v>606</v>
      </c>
      <c r="E503" s="63" t="s">
        <v>147</v>
      </c>
      <c r="F503" s="63" t="s">
        <v>183</v>
      </c>
      <c r="G503" s="63" t="s">
        <v>592</v>
      </c>
      <c r="H503" s="71">
        <f>+H502*0.08</f>
        <v>22400000</v>
      </c>
      <c r="I503" s="60">
        <f t="shared" si="11"/>
        <v>22400000</v>
      </c>
      <c r="J503" s="59" t="s">
        <v>35</v>
      </c>
      <c r="K503" s="59" t="s">
        <v>35</v>
      </c>
      <c r="L503" s="59" t="s">
        <v>36</v>
      </c>
    </row>
    <row r="504" spans="2:12" s="13" customFormat="1" ht="81" customHeight="1">
      <c r="B504" s="63">
        <v>81101516</v>
      </c>
      <c r="C504" s="93" t="s">
        <v>383</v>
      </c>
      <c r="D504" s="63" t="s">
        <v>177</v>
      </c>
      <c r="E504" s="63" t="s">
        <v>185</v>
      </c>
      <c r="F504" s="63" t="s">
        <v>183</v>
      </c>
      <c r="G504" s="63" t="s">
        <v>592</v>
      </c>
      <c r="H504" s="71">
        <v>73632000</v>
      </c>
      <c r="I504" s="60">
        <f aca="true" t="shared" si="12" ref="I504:I567">+H504</f>
        <v>73632000</v>
      </c>
      <c r="J504" s="59" t="s">
        <v>35</v>
      </c>
      <c r="K504" s="59" t="s">
        <v>35</v>
      </c>
      <c r="L504" s="59" t="s">
        <v>36</v>
      </c>
    </row>
    <row r="505" spans="2:12" s="13" customFormat="1" ht="81" customHeight="1">
      <c r="B505" s="63">
        <v>81101516</v>
      </c>
      <c r="C505" s="93" t="s">
        <v>384</v>
      </c>
      <c r="D505" s="63" t="s">
        <v>605</v>
      </c>
      <c r="E505" s="63" t="s">
        <v>197</v>
      </c>
      <c r="F505" s="63" t="s">
        <v>39</v>
      </c>
      <c r="G505" s="63" t="s">
        <v>592</v>
      </c>
      <c r="H505" s="71">
        <v>1300000000</v>
      </c>
      <c r="I505" s="60">
        <f t="shared" si="12"/>
        <v>1300000000</v>
      </c>
      <c r="J505" s="59" t="s">
        <v>35</v>
      </c>
      <c r="K505" s="59" t="s">
        <v>35</v>
      </c>
      <c r="L505" s="59" t="s">
        <v>36</v>
      </c>
    </row>
    <row r="506" spans="2:12" s="13" customFormat="1" ht="81" customHeight="1">
      <c r="B506" s="63">
        <v>81101516</v>
      </c>
      <c r="C506" s="93" t="s">
        <v>385</v>
      </c>
      <c r="D506" s="63" t="s">
        <v>605</v>
      </c>
      <c r="E506" s="63" t="s">
        <v>148</v>
      </c>
      <c r="F506" s="63" t="s">
        <v>183</v>
      </c>
      <c r="G506" s="63" t="s">
        <v>592</v>
      </c>
      <c r="H506" s="71">
        <f>+H505*0.08</f>
        <v>104000000</v>
      </c>
      <c r="I506" s="60">
        <f t="shared" si="12"/>
        <v>104000000</v>
      </c>
      <c r="J506" s="59" t="s">
        <v>35</v>
      </c>
      <c r="K506" s="59" t="s">
        <v>35</v>
      </c>
      <c r="L506" s="59" t="s">
        <v>36</v>
      </c>
    </row>
    <row r="507" spans="2:12" s="13" customFormat="1" ht="81" customHeight="1">
      <c r="B507" s="63">
        <v>81101516</v>
      </c>
      <c r="C507" s="93" t="s">
        <v>386</v>
      </c>
      <c r="D507" s="63" t="s">
        <v>178</v>
      </c>
      <c r="E507" s="63" t="s">
        <v>185</v>
      </c>
      <c r="F507" s="63" t="s">
        <v>183</v>
      </c>
      <c r="G507" s="63" t="s">
        <v>592</v>
      </c>
      <c r="H507" s="71">
        <v>80000000</v>
      </c>
      <c r="I507" s="60">
        <f t="shared" si="12"/>
        <v>80000000</v>
      </c>
      <c r="J507" s="59" t="s">
        <v>35</v>
      </c>
      <c r="K507" s="59" t="s">
        <v>35</v>
      </c>
      <c r="L507" s="59" t="s">
        <v>36</v>
      </c>
    </row>
    <row r="508" spans="2:12" s="13" customFormat="1" ht="81" customHeight="1">
      <c r="B508" s="63">
        <v>81101516</v>
      </c>
      <c r="C508" s="93" t="s">
        <v>387</v>
      </c>
      <c r="D508" s="63" t="s">
        <v>46</v>
      </c>
      <c r="E508" s="63" t="s">
        <v>197</v>
      </c>
      <c r="F508" s="63" t="s">
        <v>183</v>
      </c>
      <c r="G508" s="63" t="s">
        <v>592</v>
      </c>
      <c r="H508" s="71">
        <v>342226367</v>
      </c>
      <c r="I508" s="60">
        <f t="shared" si="12"/>
        <v>342226367</v>
      </c>
      <c r="J508" s="59" t="s">
        <v>35</v>
      </c>
      <c r="K508" s="59" t="s">
        <v>35</v>
      </c>
      <c r="L508" s="59" t="s">
        <v>36</v>
      </c>
    </row>
    <row r="509" spans="2:12" s="13" customFormat="1" ht="81" customHeight="1">
      <c r="B509" s="63">
        <v>81101516</v>
      </c>
      <c r="C509" s="93" t="s">
        <v>388</v>
      </c>
      <c r="D509" s="63" t="s">
        <v>129</v>
      </c>
      <c r="E509" s="63" t="s">
        <v>48</v>
      </c>
      <c r="F509" s="63" t="s">
        <v>39</v>
      </c>
      <c r="G509" s="63" t="s">
        <v>592</v>
      </c>
      <c r="H509" s="71">
        <v>2500000000</v>
      </c>
      <c r="I509" s="60">
        <f t="shared" si="12"/>
        <v>2500000000</v>
      </c>
      <c r="J509" s="59" t="s">
        <v>35</v>
      </c>
      <c r="K509" s="59" t="s">
        <v>35</v>
      </c>
      <c r="L509" s="59" t="s">
        <v>36</v>
      </c>
    </row>
    <row r="510" spans="2:12" s="13" customFormat="1" ht="81" customHeight="1">
      <c r="B510" s="63">
        <v>81101516</v>
      </c>
      <c r="C510" s="93" t="s">
        <v>389</v>
      </c>
      <c r="D510" s="63" t="s">
        <v>129</v>
      </c>
      <c r="E510" s="63" t="s">
        <v>48</v>
      </c>
      <c r="F510" s="63" t="s">
        <v>183</v>
      </c>
      <c r="G510" s="63" t="s">
        <v>592</v>
      </c>
      <c r="H510" s="71">
        <v>2500000000</v>
      </c>
      <c r="I510" s="60">
        <f t="shared" si="12"/>
        <v>2500000000</v>
      </c>
      <c r="J510" s="59" t="s">
        <v>35</v>
      </c>
      <c r="K510" s="59" t="s">
        <v>35</v>
      </c>
      <c r="L510" s="59" t="s">
        <v>36</v>
      </c>
    </row>
    <row r="511" spans="2:12" s="13" customFormat="1" ht="81" customHeight="1">
      <c r="B511" s="63">
        <v>81101516</v>
      </c>
      <c r="C511" s="93" t="s">
        <v>390</v>
      </c>
      <c r="D511" s="63" t="s">
        <v>605</v>
      </c>
      <c r="E511" s="63" t="s">
        <v>106</v>
      </c>
      <c r="F511" s="63" t="s">
        <v>39</v>
      </c>
      <c r="G511" s="63" t="s">
        <v>592</v>
      </c>
      <c r="H511" s="71">
        <v>3000000000</v>
      </c>
      <c r="I511" s="60">
        <f t="shared" si="12"/>
        <v>3000000000</v>
      </c>
      <c r="J511" s="59" t="s">
        <v>35</v>
      </c>
      <c r="K511" s="59" t="s">
        <v>35</v>
      </c>
      <c r="L511" s="59" t="s">
        <v>36</v>
      </c>
    </row>
    <row r="512" spans="2:12" s="13" customFormat="1" ht="81" customHeight="1">
      <c r="B512" s="63">
        <v>81101516</v>
      </c>
      <c r="C512" s="93" t="s">
        <v>391</v>
      </c>
      <c r="D512" s="63" t="s">
        <v>605</v>
      </c>
      <c r="E512" s="63" t="s">
        <v>106</v>
      </c>
      <c r="F512" s="63" t="s">
        <v>183</v>
      </c>
      <c r="G512" s="63" t="s">
        <v>592</v>
      </c>
      <c r="H512" s="71">
        <v>3000000000</v>
      </c>
      <c r="I512" s="60">
        <f t="shared" si="12"/>
        <v>3000000000</v>
      </c>
      <c r="J512" s="59" t="s">
        <v>35</v>
      </c>
      <c r="K512" s="59" t="s">
        <v>35</v>
      </c>
      <c r="L512" s="59" t="s">
        <v>36</v>
      </c>
    </row>
    <row r="513" spans="2:12" s="13" customFormat="1" ht="81" customHeight="1">
      <c r="B513" s="63">
        <v>81101516</v>
      </c>
      <c r="C513" s="93" t="s">
        <v>392</v>
      </c>
      <c r="D513" s="63" t="s">
        <v>178</v>
      </c>
      <c r="E513" s="63" t="s">
        <v>197</v>
      </c>
      <c r="F513" s="63" t="s">
        <v>183</v>
      </c>
      <c r="G513" s="63" t="s">
        <v>592</v>
      </c>
      <c r="H513" s="71">
        <v>428271659</v>
      </c>
      <c r="I513" s="60">
        <f t="shared" si="12"/>
        <v>428271659</v>
      </c>
      <c r="J513" s="59" t="s">
        <v>35</v>
      </c>
      <c r="K513" s="59" t="s">
        <v>35</v>
      </c>
      <c r="L513" s="59" t="s">
        <v>36</v>
      </c>
    </row>
    <row r="514" spans="2:12" s="13" customFormat="1" ht="81" customHeight="1">
      <c r="B514" s="63">
        <v>81101516</v>
      </c>
      <c r="C514" s="93" t="s">
        <v>393</v>
      </c>
      <c r="D514" s="63" t="s">
        <v>46</v>
      </c>
      <c r="E514" s="63" t="s">
        <v>698</v>
      </c>
      <c r="F514" s="63" t="s">
        <v>39</v>
      </c>
      <c r="G514" s="63" t="s">
        <v>592</v>
      </c>
      <c r="H514" s="71">
        <v>11700000</v>
      </c>
      <c r="I514" s="60">
        <f t="shared" si="12"/>
        <v>11700000</v>
      </c>
      <c r="J514" s="59" t="s">
        <v>35</v>
      </c>
      <c r="K514" s="59" t="s">
        <v>35</v>
      </c>
      <c r="L514" s="59" t="s">
        <v>36</v>
      </c>
    </row>
    <row r="515" spans="2:12" s="13" customFormat="1" ht="81" customHeight="1">
      <c r="B515" s="63">
        <v>81101516</v>
      </c>
      <c r="C515" s="93" t="s">
        <v>394</v>
      </c>
      <c r="D515" s="63" t="s">
        <v>605</v>
      </c>
      <c r="E515" s="63" t="s">
        <v>197</v>
      </c>
      <c r="F515" s="63" t="s">
        <v>39</v>
      </c>
      <c r="G515" s="63" t="s">
        <v>592</v>
      </c>
      <c r="H515" s="71">
        <v>1000000000</v>
      </c>
      <c r="I515" s="60">
        <f t="shared" si="12"/>
        <v>1000000000</v>
      </c>
      <c r="J515" s="59" t="s">
        <v>35</v>
      </c>
      <c r="K515" s="59" t="s">
        <v>35</v>
      </c>
      <c r="L515" s="59" t="s">
        <v>36</v>
      </c>
    </row>
    <row r="516" spans="2:12" s="13" customFormat="1" ht="81" customHeight="1">
      <c r="B516" s="63">
        <v>81101516</v>
      </c>
      <c r="C516" s="93" t="s">
        <v>395</v>
      </c>
      <c r="D516" s="63" t="s">
        <v>605</v>
      </c>
      <c r="E516" s="63" t="s">
        <v>148</v>
      </c>
      <c r="F516" s="63" t="s">
        <v>183</v>
      </c>
      <c r="G516" s="63" t="s">
        <v>592</v>
      </c>
      <c r="H516" s="71">
        <v>1000000000</v>
      </c>
      <c r="I516" s="60">
        <f t="shared" si="12"/>
        <v>1000000000</v>
      </c>
      <c r="J516" s="59" t="s">
        <v>35</v>
      </c>
      <c r="K516" s="59" t="s">
        <v>35</v>
      </c>
      <c r="L516" s="59" t="s">
        <v>36</v>
      </c>
    </row>
    <row r="517" spans="2:12" s="13" customFormat="1" ht="81" customHeight="1">
      <c r="B517" s="63">
        <v>81101516</v>
      </c>
      <c r="C517" s="93" t="s">
        <v>396</v>
      </c>
      <c r="D517" s="63" t="s">
        <v>177</v>
      </c>
      <c r="E517" s="63" t="s">
        <v>197</v>
      </c>
      <c r="F517" s="63" t="s">
        <v>183</v>
      </c>
      <c r="G517" s="63" t="s">
        <v>592</v>
      </c>
      <c r="H517" s="71">
        <v>306800000</v>
      </c>
      <c r="I517" s="60">
        <f t="shared" si="12"/>
        <v>306800000</v>
      </c>
      <c r="J517" s="59" t="s">
        <v>35</v>
      </c>
      <c r="K517" s="59" t="s">
        <v>35</v>
      </c>
      <c r="L517" s="59" t="s">
        <v>36</v>
      </c>
    </row>
    <row r="518" spans="2:12" s="13" customFormat="1" ht="81" customHeight="1">
      <c r="B518" s="63">
        <v>81101516</v>
      </c>
      <c r="C518" s="93" t="s">
        <v>397</v>
      </c>
      <c r="D518" s="63" t="s">
        <v>46</v>
      </c>
      <c r="E518" s="63" t="s">
        <v>197</v>
      </c>
      <c r="F518" s="63" t="s">
        <v>183</v>
      </c>
      <c r="G518" s="63" t="s">
        <v>592</v>
      </c>
      <c r="H518" s="71">
        <v>336473916</v>
      </c>
      <c r="I518" s="60">
        <f t="shared" si="12"/>
        <v>336473916</v>
      </c>
      <c r="J518" s="59" t="s">
        <v>35</v>
      </c>
      <c r="K518" s="59" t="s">
        <v>35</v>
      </c>
      <c r="L518" s="59" t="s">
        <v>36</v>
      </c>
    </row>
    <row r="519" spans="2:12" s="13" customFormat="1" ht="81" customHeight="1">
      <c r="B519" s="63">
        <v>81101516</v>
      </c>
      <c r="C519" s="93" t="s">
        <v>398</v>
      </c>
      <c r="D519" s="63" t="s">
        <v>178</v>
      </c>
      <c r="E519" s="63" t="s">
        <v>197</v>
      </c>
      <c r="F519" s="63" t="s">
        <v>183</v>
      </c>
      <c r="G519" s="63" t="s">
        <v>592</v>
      </c>
      <c r="H519" s="71">
        <v>379041965</v>
      </c>
      <c r="I519" s="60">
        <f t="shared" si="12"/>
        <v>379041965</v>
      </c>
      <c r="J519" s="59" t="s">
        <v>35</v>
      </c>
      <c r="K519" s="59" t="s">
        <v>35</v>
      </c>
      <c r="L519" s="59" t="s">
        <v>36</v>
      </c>
    </row>
    <row r="520" spans="2:12" s="13" customFormat="1" ht="81" customHeight="1">
      <c r="B520" s="63">
        <v>81101516</v>
      </c>
      <c r="C520" s="93" t="s">
        <v>399</v>
      </c>
      <c r="D520" s="63" t="s">
        <v>606</v>
      </c>
      <c r="E520" s="63" t="s">
        <v>197</v>
      </c>
      <c r="F520" s="63" t="s">
        <v>39</v>
      </c>
      <c r="G520" s="63" t="s">
        <v>592</v>
      </c>
      <c r="H520" s="71">
        <v>1200000000</v>
      </c>
      <c r="I520" s="60">
        <f t="shared" si="12"/>
        <v>1200000000</v>
      </c>
      <c r="J520" s="59" t="s">
        <v>35</v>
      </c>
      <c r="K520" s="59" t="s">
        <v>35</v>
      </c>
      <c r="L520" s="59" t="s">
        <v>36</v>
      </c>
    </row>
    <row r="521" spans="2:12" s="13" customFormat="1" ht="81" customHeight="1">
      <c r="B521" s="63">
        <v>81101516</v>
      </c>
      <c r="C521" s="93" t="s">
        <v>400</v>
      </c>
      <c r="D521" s="63" t="s">
        <v>606</v>
      </c>
      <c r="E521" s="63" t="s">
        <v>148</v>
      </c>
      <c r="F521" s="63" t="s">
        <v>183</v>
      </c>
      <c r="G521" s="63" t="s">
        <v>592</v>
      </c>
      <c r="H521" s="71">
        <f>+H520*0.08</f>
        <v>96000000</v>
      </c>
      <c r="I521" s="60">
        <f t="shared" si="12"/>
        <v>96000000</v>
      </c>
      <c r="J521" s="59" t="s">
        <v>35</v>
      </c>
      <c r="K521" s="59" t="s">
        <v>35</v>
      </c>
      <c r="L521" s="59" t="s">
        <v>36</v>
      </c>
    </row>
    <row r="522" spans="2:12" s="13" customFormat="1" ht="81" customHeight="1">
      <c r="B522" s="63">
        <v>81101516</v>
      </c>
      <c r="C522" s="93" t="s">
        <v>401</v>
      </c>
      <c r="D522" s="63" t="s">
        <v>129</v>
      </c>
      <c r="E522" s="63" t="s">
        <v>197</v>
      </c>
      <c r="F522" s="63" t="s">
        <v>39</v>
      </c>
      <c r="G522" s="63" t="s">
        <v>592</v>
      </c>
      <c r="H522" s="71">
        <v>2000000000</v>
      </c>
      <c r="I522" s="60">
        <f t="shared" si="12"/>
        <v>2000000000</v>
      </c>
      <c r="J522" s="59" t="s">
        <v>35</v>
      </c>
      <c r="K522" s="59" t="s">
        <v>35</v>
      </c>
      <c r="L522" s="59" t="s">
        <v>36</v>
      </c>
    </row>
    <row r="523" spans="2:12" s="13" customFormat="1" ht="81" customHeight="1">
      <c r="B523" s="63">
        <v>81101516</v>
      </c>
      <c r="C523" s="93" t="s">
        <v>402</v>
      </c>
      <c r="D523" s="63" t="s">
        <v>129</v>
      </c>
      <c r="E523" s="63" t="s">
        <v>148</v>
      </c>
      <c r="F523" s="63" t="s">
        <v>183</v>
      </c>
      <c r="G523" s="63" t="s">
        <v>592</v>
      </c>
      <c r="H523" s="71">
        <f>+H522*0.08</f>
        <v>160000000</v>
      </c>
      <c r="I523" s="60">
        <f t="shared" si="12"/>
        <v>160000000</v>
      </c>
      <c r="J523" s="59" t="s">
        <v>35</v>
      </c>
      <c r="K523" s="59" t="s">
        <v>35</v>
      </c>
      <c r="L523" s="59" t="s">
        <v>36</v>
      </c>
    </row>
    <row r="524" spans="2:12" s="13" customFormat="1" ht="81" customHeight="1">
      <c r="B524" s="63">
        <v>81101516</v>
      </c>
      <c r="C524" s="93" t="s">
        <v>403</v>
      </c>
      <c r="D524" s="63" t="s">
        <v>130</v>
      </c>
      <c r="E524" s="63" t="s">
        <v>48</v>
      </c>
      <c r="F524" s="63" t="s">
        <v>39</v>
      </c>
      <c r="G524" s="63" t="s">
        <v>592</v>
      </c>
      <c r="H524" s="71">
        <v>835326464.9184</v>
      </c>
      <c r="I524" s="60">
        <f t="shared" si="12"/>
        <v>835326464.9184</v>
      </c>
      <c r="J524" s="59" t="s">
        <v>35</v>
      </c>
      <c r="K524" s="59" t="s">
        <v>35</v>
      </c>
      <c r="L524" s="59" t="s">
        <v>36</v>
      </c>
    </row>
    <row r="525" spans="2:12" s="13" customFormat="1" ht="81" customHeight="1">
      <c r="B525" s="63">
        <v>81101516</v>
      </c>
      <c r="C525" s="93" t="s">
        <v>404</v>
      </c>
      <c r="D525" s="63" t="s">
        <v>130</v>
      </c>
      <c r="E525" s="63" t="s">
        <v>147</v>
      </c>
      <c r="F525" s="63" t="s">
        <v>183</v>
      </c>
      <c r="G525" s="63" t="s">
        <v>592</v>
      </c>
      <c r="H525" s="71">
        <f>+H524*0.08</f>
        <v>66826117.193472005</v>
      </c>
      <c r="I525" s="60">
        <f t="shared" si="12"/>
        <v>66826117.193472005</v>
      </c>
      <c r="J525" s="59" t="s">
        <v>35</v>
      </c>
      <c r="K525" s="59" t="s">
        <v>35</v>
      </c>
      <c r="L525" s="59" t="s">
        <v>36</v>
      </c>
    </row>
    <row r="526" spans="2:12" s="13" customFormat="1" ht="81" customHeight="1">
      <c r="B526" s="63">
        <v>81101516</v>
      </c>
      <c r="C526" s="93" t="s">
        <v>405</v>
      </c>
      <c r="D526" s="63" t="s">
        <v>606</v>
      </c>
      <c r="E526" s="63" t="s">
        <v>48</v>
      </c>
      <c r="F526" s="63" t="s">
        <v>39</v>
      </c>
      <c r="G526" s="63" t="s">
        <v>592</v>
      </c>
      <c r="H526" s="71">
        <v>460000000</v>
      </c>
      <c r="I526" s="60">
        <f t="shared" si="12"/>
        <v>460000000</v>
      </c>
      <c r="J526" s="59" t="s">
        <v>35</v>
      </c>
      <c r="K526" s="59" t="s">
        <v>35</v>
      </c>
      <c r="L526" s="59" t="s">
        <v>36</v>
      </c>
    </row>
    <row r="527" spans="2:12" s="13" customFormat="1" ht="81" customHeight="1">
      <c r="B527" s="63">
        <v>81101516</v>
      </c>
      <c r="C527" s="93" t="s">
        <v>406</v>
      </c>
      <c r="D527" s="63" t="s">
        <v>606</v>
      </c>
      <c r="E527" s="63" t="s">
        <v>147</v>
      </c>
      <c r="F527" s="63" t="s">
        <v>183</v>
      </c>
      <c r="G527" s="63" t="s">
        <v>592</v>
      </c>
      <c r="H527" s="71">
        <f>+H526*0.08</f>
        <v>36800000</v>
      </c>
      <c r="I527" s="60">
        <f t="shared" si="12"/>
        <v>36800000</v>
      </c>
      <c r="J527" s="59" t="s">
        <v>35</v>
      </c>
      <c r="K527" s="59" t="s">
        <v>35</v>
      </c>
      <c r="L527" s="59" t="s">
        <v>36</v>
      </c>
    </row>
    <row r="528" spans="2:12" s="13" customFormat="1" ht="81" customHeight="1">
      <c r="B528" s="63">
        <v>81101516</v>
      </c>
      <c r="C528" s="93" t="s">
        <v>407</v>
      </c>
      <c r="D528" s="63" t="s">
        <v>129</v>
      </c>
      <c r="E528" s="63" t="s">
        <v>48</v>
      </c>
      <c r="F528" s="63" t="s">
        <v>39</v>
      </c>
      <c r="G528" s="63" t="s">
        <v>592</v>
      </c>
      <c r="H528" s="71">
        <v>225000000</v>
      </c>
      <c r="I528" s="60">
        <f t="shared" si="12"/>
        <v>225000000</v>
      </c>
      <c r="J528" s="59" t="s">
        <v>35</v>
      </c>
      <c r="K528" s="59" t="s">
        <v>35</v>
      </c>
      <c r="L528" s="59" t="s">
        <v>36</v>
      </c>
    </row>
    <row r="529" spans="2:12" s="13" customFormat="1" ht="81" customHeight="1">
      <c r="B529" s="63">
        <v>81101516</v>
      </c>
      <c r="C529" s="93" t="s">
        <v>408</v>
      </c>
      <c r="D529" s="63" t="s">
        <v>129</v>
      </c>
      <c r="E529" s="63" t="s">
        <v>147</v>
      </c>
      <c r="F529" s="63" t="s">
        <v>183</v>
      </c>
      <c r="G529" s="63" t="s">
        <v>592</v>
      </c>
      <c r="H529" s="71">
        <f>+H528*0.08</f>
        <v>18000000</v>
      </c>
      <c r="I529" s="60">
        <f t="shared" si="12"/>
        <v>18000000</v>
      </c>
      <c r="J529" s="59" t="s">
        <v>35</v>
      </c>
      <c r="K529" s="59" t="s">
        <v>35</v>
      </c>
      <c r="L529" s="59" t="s">
        <v>36</v>
      </c>
    </row>
    <row r="530" spans="2:12" s="13" customFormat="1" ht="81" customHeight="1">
      <c r="B530" s="63">
        <v>81101516</v>
      </c>
      <c r="C530" s="93" t="s">
        <v>409</v>
      </c>
      <c r="D530" s="63" t="s">
        <v>605</v>
      </c>
      <c r="E530" s="63" t="s">
        <v>697</v>
      </c>
      <c r="F530" s="63" t="s">
        <v>39</v>
      </c>
      <c r="G530" s="63" t="s">
        <v>592</v>
      </c>
      <c r="H530" s="71">
        <v>6610248516</v>
      </c>
      <c r="I530" s="60">
        <f t="shared" si="12"/>
        <v>6610248516</v>
      </c>
      <c r="J530" s="59" t="s">
        <v>35</v>
      </c>
      <c r="K530" s="59" t="s">
        <v>35</v>
      </c>
      <c r="L530" s="59" t="s">
        <v>36</v>
      </c>
    </row>
    <row r="531" spans="2:12" s="13" customFormat="1" ht="81" customHeight="1">
      <c r="B531" s="63">
        <v>81101516</v>
      </c>
      <c r="C531" s="93" t="s">
        <v>410</v>
      </c>
      <c r="D531" s="63" t="s">
        <v>605</v>
      </c>
      <c r="E531" s="63" t="s">
        <v>48</v>
      </c>
      <c r="F531" s="63" t="s">
        <v>183</v>
      </c>
      <c r="G531" s="63" t="s">
        <v>592</v>
      </c>
      <c r="H531" s="71">
        <f>+H530*0.08</f>
        <v>528819881.28000003</v>
      </c>
      <c r="I531" s="60">
        <f t="shared" si="12"/>
        <v>528819881.28000003</v>
      </c>
      <c r="J531" s="59" t="s">
        <v>35</v>
      </c>
      <c r="K531" s="59" t="s">
        <v>35</v>
      </c>
      <c r="L531" s="59" t="s">
        <v>36</v>
      </c>
    </row>
    <row r="532" spans="2:12" s="13" customFormat="1" ht="81" customHeight="1">
      <c r="B532" s="63">
        <v>81101516</v>
      </c>
      <c r="C532" s="93" t="s">
        <v>411</v>
      </c>
      <c r="D532" s="63" t="s">
        <v>178</v>
      </c>
      <c r="E532" s="63" t="s">
        <v>197</v>
      </c>
      <c r="F532" s="63" t="s">
        <v>183</v>
      </c>
      <c r="G532" s="63" t="s">
        <v>592</v>
      </c>
      <c r="H532" s="71">
        <v>386000000</v>
      </c>
      <c r="I532" s="60">
        <f t="shared" si="12"/>
        <v>386000000</v>
      </c>
      <c r="J532" s="59" t="s">
        <v>35</v>
      </c>
      <c r="K532" s="59" t="s">
        <v>35</v>
      </c>
      <c r="L532" s="59" t="s">
        <v>36</v>
      </c>
    </row>
    <row r="533" spans="2:12" s="13" customFormat="1" ht="81" customHeight="1">
      <c r="B533" s="63">
        <v>81101516</v>
      </c>
      <c r="C533" s="93" t="s">
        <v>412</v>
      </c>
      <c r="D533" s="63" t="s">
        <v>178</v>
      </c>
      <c r="E533" s="63" t="s">
        <v>185</v>
      </c>
      <c r="F533" s="63" t="s">
        <v>183</v>
      </c>
      <c r="G533" s="63" t="s">
        <v>592</v>
      </c>
      <c r="H533" s="71">
        <v>200000000</v>
      </c>
      <c r="I533" s="60">
        <f t="shared" si="12"/>
        <v>200000000</v>
      </c>
      <c r="J533" s="59" t="s">
        <v>35</v>
      </c>
      <c r="K533" s="59" t="s">
        <v>35</v>
      </c>
      <c r="L533" s="59" t="s">
        <v>36</v>
      </c>
    </row>
    <row r="534" spans="2:12" s="13" customFormat="1" ht="81" customHeight="1">
      <c r="B534" s="63">
        <v>81101516</v>
      </c>
      <c r="C534" s="93" t="s">
        <v>413</v>
      </c>
      <c r="D534" s="63" t="s">
        <v>177</v>
      </c>
      <c r="E534" s="63" t="s">
        <v>48</v>
      </c>
      <c r="F534" s="63" t="s">
        <v>183</v>
      </c>
      <c r="G534" s="63" t="s">
        <v>592</v>
      </c>
      <c r="H534" s="71">
        <v>250000000</v>
      </c>
      <c r="I534" s="60">
        <f t="shared" si="12"/>
        <v>250000000</v>
      </c>
      <c r="J534" s="59" t="s">
        <v>35</v>
      </c>
      <c r="K534" s="59" t="s">
        <v>35</v>
      </c>
      <c r="L534" s="59" t="s">
        <v>36</v>
      </c>
    </row>
    <row r="535" spans="2:12" s="13" customFormat="1" ht="81" customHeight="1">
      <c r="B535" s="63">
        <v>81101516</v>
      </c>
      <c r="C535" s="93" t="s">
        <v>414</v>
      </c>
      <c r="D535" s="63" t="s">
        <v>178</v>
      </c>
      <c r="E535" s="63" t="s">
        <v>197</v>
      </c>
      <c r="F535" s="63" t="s">
        <v>183</v>
      </c>
      <c r="G535" s="63" t="s">
        <v>592</v>
      </c>
      <c r="H535" s="71">
        <v>350000000</v>
      </c>
      <c r="I535" s="60">
        <f t="shared" si="12"/>
        <v>350000000</v>
      </c>
      <c r="J535" s="59" t="s">
        <v>35</v>
      </c>
      <c r="K535" s="59" t="s">
        <v>35</v>
      </c>
      <c r="L535" s="59" t="s">
        <v>36</v>
      </c>
    </row>
    <row r="536" spans="2:12" s="13" customFormat="1" ht="81" customHeight="1">
      <c r="B536" s="63">
        <v>81101516</v>
      </c>
      <c r="C536" s="93" t="s">
        <v>415</v>
      </c>
      <c r="D536" s="63" t="s">
        <v>46</v>
      </c>
      <c r="E536" s="63" t="s">
        <v>48</v>
      </c>
      <c r="F536" s="63" t="s">
        <v>39</v>
      </c>
      <c r="G536" s="63" t="s">
        <v>592</v>
      </c>
      <c r="H536" s="71">
        <v>7695415601</v>
      </c>
      <c r="I536" s="60">
        <f t="shared" si="12"/>
        <v>7695415601</v>
      </c>
      <c r="J536" s="59" t="s">
        <v>35</v>
      </c>
      <c r="K536" s="59" t="s">
        <v>35</v>
      </c>
      <c r="L536" s="59" t="s">
        <v>36</v>
      </c>
    </row>
    <row r="537" spans="2:12" s="13" customFormat="1" ht="81" customHeight="1">
      <c r="B537" s="63">
        <v>81101516</v>
      </c>
      <c r="C537" s="93" t="s">
        <v>416</v>
      </c>
      <c r="D537" s="63" t="s">
        <v>177</v>
      </c>
      <c r="E537" s="63" t="s">
        <v>48</v>
      </c>
      <c r="F537" s="63" t="s">
        <v>183</v>
      </c>
      <c r="G537" s="63" t="s">
        <v>592</v>
      </c>
      <c r="H537" s="71">
        <v>260000000</v>
      </c>
      <c r="I537" s="60">
        <f t="shared" si="12"/>
        <v>260000000</v>
      </c>
      <c r="J537" s="59" t="s">
        <v>35</v>
      </c>
      <c r="K537" s="59" t="s">
        <v>35</v>
      </c>
      <c r="L537" s="59" t="s">
        <v>36</v>
      </c>
    </row>
    <row r="538" spans="2:12" s="13" customFormat="1" ht="81" customHeight="1">
      <c r="B538" s="63">
        <v>81101516</v>
      </c>
      <c r="C538" s="93" t="s">
        <v>417</v>
      </c>
      <c r="D538" s="63" t="s">
        <v>46</v>
      </c>
      <c r="E538" s="63" t="s">
        <v>185</v>
      </c>
      <c r="F538" s="63" t="s">
        <v>183</v>
      </c>
      <c r="G538" s="63" t="s">
        <v>592</v>
      </c>
      <c r="H538" s="71">
        <v>180000000</v>
      </c>
      <c r="I538" s="60">
        <f t="shared" si="12"/>
        <v>180000000</v>
      </c>
      <c r="J538" s="59" t="s">
        <v>35</v>
      </c>
      <c r="K538" s="59" t="s">
        <v>35</v>
      </c>
      <c r="L538" s="59" t="s">
        <v>36</v>
      </c>
    </row>
    <row r="539" spans="2:12" s="13" customFormat="1" ht="81" customHeight="1">
      <c r="B539" s="63">
        <v>81101516</v>
      </c>
      <c r="C539" s="93" t="s">
        <v>418</v>
      </c>
      <c r="D539" s="63" t="s">
        <v>129</v>
      </c>
      <c r="E539" s="63" t="s">
        <v>48</v>
      </c>
      <c r="F539" s="63" t="s">
        <v>39</v>
      </c>
      <c r="G539" s="63" t="s">
        <v>592</v>
      </c>
      <c r="H539" s="71">
        <v>352524470</v>
      </c>
      <c r="I539" s="60">
        <f t="shared" si="12"/>
        <v>352524470</v>
      </c>
      <c r="J539" s="59" t="s">
        <v>35</v>
      </c>
      <c r="K539" s="59" t="s">
        <v>35</v>
      </c>
      <c r="L539" s="59" t="s">
        <v>36</v>
      </c>
    </row>
    <row r="540" spans="2:12" s="13" customFormat="1" ht="81" customHeight="1">
      <c r="B540" s="63">
        <v>81101516</v>
      </c>
      <c r="C540" s="93" t="s">
        <v>419</v>
      </c>
      <c r="D540" s="63" t="s">
        <v>129</v>
      </c>
      <c r="E540" s="63" t="s">
        <v>147</v>
      </c>
      <c r="F540" s="63" t="s">
        <v>183</v>
      </c>
      <c r="G540" s="63" t="s">
        <v>592</v>
      </c>
      <c r="H540" s="71">
        <f>+H539*0.08</f>
        <v>28201957.6</v>
      </c>
      <c r="I540" s="60">
        <f t="shared" si="12"/>
        <v>28201957.6</v>
      </c>
      <c r="J540" s="59" t="s">
        <v>35</v>
      </c>
      <c r="K540" s="59" t="s">
        <v>35</v>
      </c>
      <c r="L540" s="59" t="s">
        <v>36</v>
      </c>
    </row>
    <row r="541" spans="2:12" s="13" customFormat="1" ht="81" customHeight="1">
      <c r="B541" s="63">
        <v>81101516</v>
      </c>
      <c r="C541" s="93" t="s">
        <v>420</v>
      </c>
      <c r="D541" s="63" t="s">
        <v>606</v>
      </c>
      <c r="E541" s="63" t="s">
        <v>197</v>
      </c>
      <c r="F541" s="63" t="s">
        <v>39</v>
      </c>
      <c r="G541" s="63" t="s">
        <v>592</v>
      </c>
      <c r="H541" s="71">
        <v>2000000000</v>
      </c>
      <c r="I541" s="60">
        <f t="shared" si="12"/>
        <v>2000000000</v>
      </c>
      <c r="J541" s="59" t="s">
        <v>35</v>
      </c>
      <c r="K541" s="59" t="s">
        <v>35</v>
      </c>
      <c r="L541" s="59" t="s">
        <v>36</v>
      </c>
    </row>
    <row r="542" spans="2:12" s="13" customFormat="1" ht="81" customHeight="1">
      <c r="B542" s="63">
        <v>81101516</v>
      </c>
      <c r="C542" s="93" t="s">
        <v>421</v>
      </c>
      <c r="D542" s="63" t="s">
        <v>606</v>
      </c>
      <c r="E542" s="63" t="s">
        <v>148</v>
      </c>
      <c r="F542" s="63" t="s">
        <v>183</v>
      </c>
      <c r="G542" s="63" t="s">
        <v>592</v>
      </c>
      <c r="H542" s="71">
        <f>+H541*0.08</f>
        <v>160000000</v>
      </c>
      <c r="I542" s="60">
        <f t="shared" si="12"/>
        <v>160000000</v>
      </c>
      <c r="J542" s="59" t="s">
        <v>35</v>
      </c>
      <c r="K542" s="59" t="s">
        <v>35</v>
      </c>
      <c r="L542" s="59" t="s">
        <v>36</v>
      </c>
    </row>
    <row r="543" spans="2:12" s="13" customFormat="1" ht="81" customHeight="1">
      <c r="B543" s="63">
        <v>81101516</v>
      </c>
      <c r="C543" s="93" t="s">
        <v>422</v>
      </c>
      <c r="D543" s="63" t="s">
        <v>129</v>
      </c>
      <c r="E543" s="63" t="s">
        <v>106</v>
      </c>
      <c r="F543" s="63" t="s">
        <v>39</v>
      </c>
      <c r="G543" s="63" t="s">
        <v>592</v>
      </c>
      <c r="H543" s="71">
        <v>3200000000</v>
      </c>
      <c r="I543" s="60">
        <f t="shared" si="12"/>
        <v>3200000000</v>
      </c>
      <c r="J543" s="59" t="s">
        <v>35</v>
      </c>
      <c r="K543" s="59" t="s">
        <v>35</v>
      </c>
      <c r="L543" s="59" t="s">
        <v>36</v>
      </c>
    </row>
    <row r="544" spans="2:12" s="13" customFormat="1" ht="81" customHeight="1">
      <c r="B544" s="63">
        <v>81101516</v>
      </c>
      <c r="C544" s="93" t="s">
        <v>423</v>
      </c>
      <c r="D544" s="63" t="s">
        <v>129</v>
      </c>
      <c r="E544" s="63" t="s">
        <v>599</v>
      </c>
      <c r="F544" s="63" t="s">
        <v>183</v>
      </c>
      <c r="G544" s="63" t="s">
        <v>592</v>
      </c>
      <c r="H544" s="71">
        <f>+H543*0.08</f>
        <v>256000000</v>
      </c>
      <c r="I544" s="60">
        <f t="shared" si="12"/>
        <v>256000000</v>
      </c>
      <c r="J544" s="59" t="s">
        <v>35</v>
      </c>
      <c r="K544" s="59" t="s">
        <v>35</v>
      </c>
      <c r="L544" s="59" t="s">
        <v>36</v>
      </c>
    </row>
    <row r="545" spans="2:12" s="13" customFormat="1" ht="81" customHeight="1">
      <c r="B545" s="63">
        <v>81101516</v>
      </c>
      <c r="C545" s="93" t="s">
        <v>424</v>
      </c>
      <c r="D545" s="63" t="s">
        <v>130</v>
      </c>
      <c r="E545" s="63" t="s">
        <v>48</v>
      </c>
      <c r="F545" s="63" t="s">
        <v>39</v>
      </c>
      <c r="G545" s="63" t="s">
        <v>592</v>
      </c>
      <c r="H545" s="71">
        <v>900000000</v>
      </c>
      <c r="I545" s="60">
        <f t="shared" si="12"/>
        <v>900000000</v>
      </c>
      <c r="J545" s="59" t="s">
        <v>35</v>
      </c>
      <c r="K545" s="59" t="s">
        <v>35</v>
      </c>
      <c r="L545" s="59" t="s">
        <v>36</v>
      </c>
    </row>
    <row r="546" spans="2:12" s="13" customFormat="1" ht="81" customHeight="1">
      <c r="B546" s="63">
        <v>81101516</v>
      </c>
      <c r="C546" s="93" t="s">
        <v>425</v>
      </c>
      <c r="D546" s="63" t="s">
        <v>130</v>
      </c>
      <c r="E546" s="63" t="s">
        <v>147</v>
      </c>
      <c r="F546" s="63" t="s">
        <v>183</v>
      </c>
      <c r="G546" s="63" t="s">
        <v>592</v>
      </c>
      <c r="H546" s="71">
        <f>+H545*0.08</f>
        <v>72000000</v>
      </c>
      <c r="I546" s="60">
        <f t="shared" si="12"/>
        <v>72000000</v>
      </c>
      <c r="J546" s="59" t="s">
        <v>35</v>
      </c>
      <c r="K546" s="59" t="s">
        <v>35</v>
      </c>
      <c r="L546" s="59" t="s">
        <v>36</v>
      </c>
    </row>
    <row r="547" spans="2:12" s="13" customFormat="1" ht="81" customHeight="1">
      <c r="B547" s="63">
        <v>81101516</v>
      </c>
      <c r="C547" s="93" t="s">
        <v>426</v>
      </c>
      <c r="D547" s="63" t="s">
        <v>129</v>
      </c>
      <c r="E547" s="63" t="s">
        <v>48</v>
      </c>
      <c r="F547" s="63" t="s">
        <v>39</v>
      </c>
      <c r="G547" s="63" t="s">
        <v>592</v>
      </c>
      <c r="H547" s="71">
        <v>500000000</v>
      </c>
      <c r="I547" s="60">
        <f t="shared" si="12"/>
        <v>500000000</v>
      </c>
      <c r="J547" s="59" t="s">
        <v>35</v>
      </c>
      <c r="K547" s="59" t="s">
        <v>35</v>
      </c>
      <c r="L547" s="59" t="s">
        <v>36</v>
      </c>
    </row>
    <row r="548" spans="2:12" s="13" customFormat="1" ht="81" customHeight="1">
      <c r="B548" s="63">
        <v>81101516</v>
      </c>
      <c r="C548" s="93" t="s">
        <v>427</v>
      </c>
      <c r="D548" s="63" t="s">
        <v>129</v>
      </c>
      <c r="E548" s="63" t="s">
        <v>147</v>
      </c>
      <c r="F548" s="63" t="s">
        <v>183</v>
      </c>
      <c r="G548" s="63" t="s">
        <v>592</v>
      </c>
      <c r="H548" s="71">
        <f>+H547*0.08</f>
        <v>40000000</v>
      </c>
      <c r="I548" s="60">
        <f t="shared" si="12"/>
        <v>40000000</v>
      </c>
      <c r="J548" s="59" t="s">
        <v>35</v>
      </c>
      <c r="K548" s="59" t="s">
        <v>35</v>
      </c>
      <c r="L548" s="59" t="s">
        <v>36</v>
      </c>
    </row>
    <row r="549" spans="2:12" s="13" customFormat="1" ht="81" customHeight="1">
      <c r="B549" s="63">
        <v>81101516</v>
      </c>
      <c r="C549" s="93" t="s">
        <v>428</v>
      </c>
      <c r="D549" s="63" t="s">
        <v>178</v>
      </c>
      <c r="E549" s="63" t="s">
        <v>197</v>
      </c>
      <c r="F549" s="63" t="s">
        <v>183</v>
      </c>
      <c r="G549" s="63" t="s">
        <v>592</v>
      </c>
      <c r="H549" s="71">
        <v>370000000</v>
      </c>
      <c r="I549" s="60">
        <f t="shared" si="12"/>
        <v>370000000</v>
      </c>
      <c r="J549" s="59" t="s">
        <v>35</v>
      </c>
      <c r="K549" s="59" t="s">
        <v>35</v>
      </c>
      <c r="L549" s="59" t="s">
        <v>36</v>
      </c>
    </row>
    <row r="550" spans="2:12" s="13" customFormat="1" ht="81" customHeight="1">
      <c r="B550" s="63">
        <v>81101516</v>
      </c>
      <c r="C550" s="93" t="s">
        <v>429</v>
      </c>
      <c r="D550" s="63" t="s">
        <v>605</v>
      </c>
      <c r="E550" s="63" t="s">
        <v>48</v>
      </c>
      <c r="F550" s="63" t="s">
        <v>39</v>
      </c>
      <c r="G550" s="63" t="s">
        <v>592</v>
      </c>
      <c r="H550" s="71">
        <v>800000000</v>
      </c>
      <c r="I550" s="60">
        <f t="shared" si="12"/>
        <v>800000000</v>
      </c>
      <c r="J550" s="59" t="s">
        <v>35</v>
      </c>
      <c r="K550" s="59" t="s">
        <v>35</v>
      </c>
      <c r="L550" s="59" t="s">
        <v>36</v>
      </c>
    </row>
    <row r="551" spans="2:12" s="13" customFormat="1" ht="81" customHeight="1">
      <c r="B551" s="63">
        <v>81101516</v>
      </c>
      <c r="C551" s="93" t="s">
        <v>429</v>
      </c>
      <c r="D551" s="63" t="s">
        <v>605</v>
      </c>
      <c r="E551" s="63" t="s">
        <v>48</v>
      </c>
      <c r="F551" s="63" t="s">
        <v>39</v>
      </c>
      <c r="G551" s="63" t="s">
        <v>592</v>
      </c>
      <c r="H551" s="71">
        <v>800000000</v>
      </c>
      <c r="I551" s="60">
        <f t="shared" si="12"/>
        <v>800000000</v>
      </c>
      <c r="J551" s="59" t="s">
        <v>35</v>
      </c>
      <c r="K551" s="59" t="s">
        <v>35</v>
      </c>
      <c r="L551" s="59" t="s">
        <v>36</v>
      </c>
    </row>
    <row r="552" spans="2:12" s="13" customFormat="1" ht="107.25" customHeight="1">
      <c r="B552" s="63">
        <v>81101516</v>
      </c>
      <c r="C552" s="93" t="s">
        <v>430</v>
      </c>
      <c r="D552" s="63" t="s">
        <v>130</v>
      </c>
      <c r="E552" s="63" t="s">
        <v>197</v>
      </c>
      <c r="F552" s="63" t="s">
        <v>39</v>
      </c>
      <c r="G552" s="63" t="s">
        <v>592</v>
      </c>
      <c r="H552" s="71">
        <v>1500000000</v>
      </c>
      <c r="I552" s="60">
        <f t="shared" si="12"/>
        <v>1500000000</v>
      </c>
      <c r="J552" s="59" t="s">
        <v>35</v>
      </c>
      <c r="K552" s="59" t="s">
        <v>35</v>
      </c>
      <c r="L552" s="59" t="s">
        <v>36</v>
      </c>
    </row>
    <row r="553" spans="2:12" s="13" customFormat="1" ht="107.25" customHeight="1">
      <c r="B553" s="63">
        <v>81101516</v>
      </c>
      <c r="C553" s="93" t="s">
        <v>430</v>
      </c>
      <c r="D553" s="63" t="s">
        <v>130</v>
      </c>
      <c r="E553" s="63" t="s">
        <v>197</v>
      </c>
      <c r="F553" s="63" t="s">
        <v>39</v>
      </c>
      <c r="G553" s="63" t="s">
        <v>592</v>
      </c>
      <c r="H553" s="71">
        <v>1500000000</v>
      </c>
      <c r="I553" s="60">
        <f t="shared" si="12"/>
        <v>1500000000</v>
      </c>
      <c r="J553" s="59" t="s">
        <v>35</v>
      </c>
      <c r="K553" s="59" t="s">
        <v>35</v>
      </c>
      <c r="L553" s="59" t="s">
        <v>36</v>
      </c>
    </row>
    <row r="554" spans="2:12" s="13" customFormat="1" ht="107.25" customHeight="1">
      <c r="B554" s="63">
        <v>81101516</v>
      </c>
      <c r="C554" s="93" t="s">
        <v>431</v>
      </c>
      <c r="D554" s="63" t="s">
        <v>177</v>
      </c>
      <c r="E554" s="63" t="s">
        <v>197</v>
      </c>
      <c r="F554" s="63" t="s">
        <v>183</v>
      </c>
      <c r="G554" s="63" t="s">
        <v>592</v>
      </c>
      <c r="H554" s="71">
        <v>600000000</v>
      </c>
      <c r="I554" s="60">
        <f t="shared" si="12"/>
        <v>600000000</v>
      </c>
      <c r="J554" s="59" t="s">
        <v>35</v>
      </c>
      <c r="K554" s="59" t="s">
        <v>35</v>
      </c>
      <c r="L554" s="59" t="s">
        <v>36</v>
      </c>
    </row>
    <row r="555" spans="2:12" s="13" customFormat="1" ht="107.25" customHeight="1">
      <c r="B555" s="63">
        <v>81101516</v>
      </c>
      <c r="C555" s="93" t="s">
        <v>432</v>
      </c>
      <c r="D555" s="63" t="s">
        <v>129</v>
      </c>
      <c r="E555" s="63" t="s">
        <v>48</v>
      </c>
      <c r="F555" s="63" t="s">
        <v>39</v>
      </c>
      <c r="G555" s="63" t="s">
        <v>592</v>
      </c>
      <c r="H555" s="71">
        <v>800000000</v>
      </c>
      <c r="I555" s="60">
        <f t="shared" si="12"/>
        <v>800000000</v>
      </c>
      <c r="J555" s="59" t="s">
        <v>35</v>
      </c>
      <c r="K555" s="59" t="s">
        <v>35</v>
      </c>
      <c r="L555" s="59" t="s">
        <v>36</v>
      </c>
    </row>
    <row r="556" spans="2:12" s="13" customFormat="1" ht="107.25" customHeight="1">
      <c r="B556" s="63">
        <v>81101516</v>
      </c>
      <c r="C556" s="93" t="s">
        <v>433</v>
      </c>
      <c r="D556" s="63" t="s">
        <v>129</v>
      </c>
      <c r="E556" s="63" t="s">
        <v>147</v>
      </c>
      <c r="F556" s="63" t="s">
        <v>183</v>
      </c>
      <c r="G556" s="63" t="s">
        <v>592</v>
      </c>
      <c r="H556" s="71">
        <f>+H555*0.08</f>
        <v>64000000</v>
      </c>
      <c r="I556" s="60">
        <f t="shared" si="12"/>
        <v>64000000</v>
      </c>
      <c r="J556" s="59" t="s">
        <v>35</v>
      </c>
      <c r="K556" s="59" t="s">
        <v>35</v>
      </c>
      <c r="L556" s="59" t="s">
        <v>36</v>
      </c>
    </row>
    <row r="557" spans="2:12" s="13" customFormat="1" ht="107.25" customHeight="1">
      <c r="B557" s="63">
        <v>81101516</v>
      </c>
      <c r="C557" s="93" t="s">
        <v>434</v>
      </c>
      <c r="D557" s="63" t="s">
        <v>606</v>
      </c>
      <c r="E557" s="63" t="s">
        <v>697</v>
      </c>
      <c r="F557" s="63" t="s">
        <v>39</v>
      </c>
      <c r="G557" s="63" t="s">
        <v>592</v>
      </c>
      <c r="H557" s="71">
        <v>6000000000</v>
      </c>
      <c r="I557" s="60">
        <f t="shared" si="12"/>
        <v>6000000000</v>
      </c>
      <c r="J557" s="59" t="s">
        <v>35</v>
      </c>
      <c r="K557" s="59" t="s">
        <v>35</v>
      </c>
      <c r="L557" s="59" t="s">
        <v>36</v>
      </c>
    </row>
    <row r="558" spans="2:12" s="13" customFormat="1" ht="107.25" customHeight="1">
      <c r="B558" s="63">
        <v>81101516</v>
      </c>
      <c r="C558" s="93" t="s">
        <v>435</v>
      </c>
      <c r="D558" s="63" t="s">
        <v>606</v>
      </c>
      <c r="E558" s="63" t="s">
        <v>48</v>
      </c>
      <c r="F558" s="63" t="s">
        <v>183</v>
      </c>
      <c r="G558" s="63" t="s">
        <v>592</v>
      </c>
      <c r="H558" s="71">
        <f>+H557*0.08</f>
        <v>480000000</v>
      </c>
      <c r="I558" s="60">
        <f t="shared" si="12"/>
        <v>480000000</v>
      </c>
      <c r="J558" s="59" t="s">
        <v>35</v>
      </c>
      <c r="K558" s="59" t="s">
        <v>35</v>
      </c>
      <c r="L558" s="59" t="s">
        <v>36</v>
      </c>
    </row>
    <row r="559" spans="2:12" s="13" customFormat="1" ht="107.25" customHeight="1">
      <c r="B559" s="63">
        <v>81101516</v>
      </c>
      <c r="C559" s="93" t="s">
        <v>436</v>
      </c>
      <c r="D559" s="63" t="s">
        <v>129</v>
      </c>
      <c r="E559" s="63" t="s">
        <v>697</v>
      </c>
      <c r="F559" s="63" t="s">
        <v>39</v>
      </c>
      <c r="G559" s="63" t="s">
        <v>592</v>
      </c>
      <c r="H559" s="71">
        <v>6000000000</v>
      </c>
      <c r="I559" s="60">
        <f t="shared" si="12"/>
        <v>6000000000</v>
      </c>
      <c r="J559" s="59" t="s">
        <v>35</v>
      </c>
      <c r="K559" s="59" t="s">
        <v>35</v>
      </c>
      <c r="L559" s="59" t="s">
        <v>36</v>
      </c>
    </row>
    <row r="560" spans="2:12" s="13" customFormat="1" ht="107.25" customHeight="1">
      <c r="B560" s="63">
        <v>81101516</v>
      </c>
      <c r="C560" s="93" t="s">
        <v>437</v>
      </c>
      <c r="D560" s="63" t="s">
        <v>129</v>
      </c>
      <c r="E560" s="63" t="s">
        <v>48</v>
      </c>
      <c r="F560" s="63" t="s">
        <v>183</v>
      </c>
      <c r="G560" s="63" t="s">
        <v>592</v>
      </c>
      <c r="H560" s="71">
        <f>+H559*0.08</f>
        <v>480000000</v>
      </c>
      <c r="I560" s="60">
        <f t="shared" si="12"/>
        <v>480000000</v>
      </c>
      <c r="J560" s="59" t="s">
        <v>35</v>
      </c>
      <c r="K560" s="59" t="s">
        <v>35</v>
      </c>
      <c r="L560" s="59" t="s">
        <v>36</v>
      </c>
    </row>
    <row r="561" spans="2:12" s="13" customFormat="1" ht="107.25" customHeight="1">
      <c r="B561" s="63">
        <v>81101516</v>
      </c>
      <c r="C561" s="93" t="s">
        <v>438</v>
      </c>
      <c r="D561" s="63" t="s">
        <v>129</v>
      </c>
      <c r="E561" s="63" t="s">
        <v>48</v>
      </c>
      <c r="F561" s="63" t="s">
        <v>39</v>
      </c>
      <c r="G561" s="63" t="s">
        <v>592</v>
      </c>
      <c r="H561" s="71">
        <v>523593513</v>
      </c>
      <c r="I561" s="60">
        <f t="shared" si="12"/>
        <v>523593513</v>
      </c>
      <c r="J561" s="59" t="s">
        <v>35</v>
      </c>
      <c r="K561" s="59" t="s">
        <v>35</v>
      </c>
      <c r="L561" s="59" t="s">
        <v>36</v>
      </c>
    </row>
    <row r="562" spans="2:12" s="13" customFormat="1" ht="107.25" customHeight="1">
      <c r="B562" s="63">
        <v>81101516</v>
      </c>
      <c r="C562" s="93" t="s">
        <v>439</v>
      </c>
      <c r="D562" s="63" t="s">
        <v>129</v>
      </c>
      <c r="E562" s="63" t="s">
        <v>147</v>
      </c>
      <c r="F562" s="63" t="s">
        <v>183</v>
      </c>
      <c r="G562" s="63" t="s">
        <v>592</v>
      </c>
      <c r="H562" s="71">
        <f>+H561*0.08</f>
        <v>41887481.04</v>
      </c>
      <c r="I562" s="60">
        <f t="shared" si="12"/>
        <v>41887481.04</v>
      </c>
      <c r="J562" s="59" t="s">
        <v>35</v>
      </c>
      <c r="K562" s="59" t="s">
        <v>35</v>
      </c>
      <c r="L562" s="59" t="s">
        <v>36</v>
      </c>
    </row>
    <row r="563" spans="2:12" s="13" customFormat="1" ht="107.25" customHeight="1">
      <c r="B563" s="63">
        <v>81101516</v>
      </c>
      <c r="C563" s="93" t="s">
        <v>440</v>
      </c>
      <c r="D563" s="63" t="s">
        <v>177</v>
      </c>
      <c r="E563" s="63" t="s">
        <v>185</v>
      </c>
      <c r="F563" s="63" t="s">
        <v>183</v>
      </c>
      <c r="G563" s="63" t="s">
        <v>592</v>
      </c>
      <c r="H563" s="71">
        <v>150000000</v>
      </c>
      <c r="I563" s="60">
        <f t="shared" si="12"/>
        <v>150000000</v>
      </c>
      <c r="J563" s="59" t="s">
        <v>35</v>
      </c>
      <c r="K563" s="59" t="s">
        <v>35</v>
      </c>
      <c r="L563" s="59" t="s">
        <v>36</v>
      </c>
    </row>
    <row r="564" spans="2:12" s="13" customFormat="1" ht="107.25" customHeight="1">
      <c r="B564" s="63">
        <v>81101516</v>
      </c>
      <c r="C564" s="93" t="s">
        <v>441</v>
      </c>
      <c r="D564" s="63" t="s">
        <v>178</v>
      </c>
      <c r="E564" s="63" t="s">
        <v>185</v>
      </c>
      <c r="F564" s="63" t="s">
        <v>183</v>
      </c>
      <c r="G564" s="63" t="s">
        <v>592</v>
      </c>
      <c r="H564" s="71">
        <v>199957152</v>
      </c>
      <c r="I564" s="60">
        <f t="shared" si="12"/>
        <v>199957152</v>
      </c>
      <c r="J564" s="59" t="s">
        <v>35</v>
      </c>
      <c r="K564" s="59" t="s">
        <v>35</v>
      </c>
      <c r="L564" s="59" t="s">
        <v>36</v>
      </c>
    </row>
    <row r="565" spans="2:12" s="13" customFormat="1" ht="107.25" customHeight="1">
      <c r="B565" s="63">
        <v>81101516</v>
      </c>
      <c r="C565" s="93" t="s">
        <v>442</v>
      </c>
      <c r="D565" s="63" t="s">
        <v>129</v>
      </c>
      <c r="E565" s="63" t="s">
        <v>197</v>
      </c>
      <c r="F565" s="63" t="s">
        <v>39</v>
      </c>
      <c r="G565" s="63" t="s">
        <v>592</v>
      </c>
      <c r="H565" s="71">
        <v>1897137563</v>
      </c>
      <c r="I565" s="60">
        <f t="shared" si="12"/>
        <v>1897137563</v>
      </c>
      <c r="J565" s="59" t="s">
        <v>35</v>
      </c>
      <c r="K565" s="59" t="s">
        <v>35</v>
      </c>
      <c r="L565" s="59" t="s">
        <v>36</v>
      </c>
    </row>
    <row r="566" spans="2:12" s="13" customFormat="1" ht="107.25" customHeight="1">
      <c r="B566" s="63">
        <v>81101516</v>
      </c>
      <c r="C566" s="93" t="s">
        <v>443</v>
      </c>
      <c r="D566" s="63" t="s">
        <v>129</v>
      </c>
      <c r="E566" s="63" t="s">
        <v>148</v>
      </c>
      <c r="F566" s="63" t="s">
        <v>183</v>
      </c>
      <c r="G566" s="63" t="s">
        <v>592</v>
      </c>
      <c r="H566" s="71">
        <f>+H565*0.08</f>
        <v>151771005.04</v>
      </c>
      <c r="I566" s="60">
        <f t="shared" si="12"/>
        <v>151771005.04</v>
      </c>
      <c r="J566" s="59" t="s">
        <v>35</v>
      </c>
      <c r="K566" s="59" t="s">
        <v>35</v>
      </c>
      <c r="L566" s="59" t="s">
        <v>36</v>
      </c>
    </row>
    <row r="567" spans="2:12" s="13" customFormat="1" ht="107.25" customHeight="1">
      <c r="B567" s="63">
        <v>81101516</v>
      </c>
      <c r="C567" s="93" t="s">
        <v>444</v>
      </c>
      <c r="D567" s="63" t="s">
        <v>129</v>
      </c>
      <c r="E567" s="63" t="s">
        <v>48</v>
      </c>
      <c r="F567" s="63" t="s">
        <v>39</v>
      </c>
      <c r="G567" s="63" t="s">
        <v>592</v>
      </c>
      <c r="H567" s="71">
        <v>800000000</v>
      </c>
      <c r="I567" s="60">
        <f t="shared" si="12"/>
        <v>800000000</v>
      </c>
      <c r="J567" s="59" t="s">
        <v>35</v>
      </c>
      <c r="K567" s="59" t="s">
        <v>35</v>
      </c>
      <c r="L567" s="59" t="s">
        <v>36</v>
      </c>
    </row>
    <row r="568" spans="2:12" s="13" customFormat="1" ht="107.25" customHeight="1">
      <c r="B568" s="63">
        <v>81101516</v>
      </c>
      <c r="C568" s="93" t="s">
        <v>445</v>
      </c>
      <c r="D568" s="63" t="s">
        <v>129</v>
      </c>
      <c r="E568" s="63" t="s">
        <v>147</v>
      </c>
      <c r="F568" s="63" t="s">
        <v>183</v>
      </c>
      <c r="G568" s="63" t="s">
        <v>592</v>
      </c>
      <c r="H568" s="71">
        <f>+H567*0.08</f>
        <v>64000000</v>
      </c>
      <c r="I568" s="60">
        <f aca="true" t="shared" si="13" ref="I568:I631">+H568</f>
        <v>64000000</v>
      </c>
      <c r="J568" s="59" t="s">
        <v>35</v>
      </c>
      <c r="K568" s="59" t="s">
        <v>35</v>
      </c>
      <c r="L568" s="59" t="s">
        <v>36</v>
      </c>
    </row>
    <row r="569" spans="2:12" s="13" customFormat="1" ht="107.25" customHeight="1">
      <c r="B569" s="63">
        <v>81101516</v>
      </c>
      <c r="C569" s="93" t="s">
        <v>446</v>
      </c>
      <c r="D569" s="63" t="s">
        <v>129</v>
      </c>
      <c r="E569" s="63" t="s">
        <v>197</v>
      </c>
      <c r="F569" s="63" t="s">
        <v>39</v>
      </c>
      <c r="G569" s="63" t="s">
        <v>592</v>
      </c>
      <c r="H569" s="71">
        <v>2000000000</v>
      </c>
      <c r="I569" s="60">
        <f t="shared" si="13"/>
        <v>2000000000</v>
      </c>
      <c r="J569" s="59" t="s">
        <v>35</v>
      </c>
      <c r="K569" s="59" t="s">
        <v>35</v>
      </c>
      <c r="L569" s="59" t="s">
        <v>36</v>
      </c>
    </row>
    <row r="570" spans="2:12" s="13" customFormat="1" ht="107.25" customHeight="1">
      <c r="B570" s="63">
        <v>81101516</v>
      </c>
      <c r="C570" s="93" t="s">
        <v>447</v>
      </c>
      <c r="D570" s="63" t="s">
        <v>129</v>
      </c>
      <c r="E570" s="63" t="s">
        <v>148</v>
      </c>
      <c r="F570" s="63" t="s">
        <v>183</v>
      </c>
      <c r="G570" s="63" t="s">
        <v>592</v>
      </c>
      <c r="H570" s="71">
        <f>+H569*0.08</f>
        <v>160000000</v>
      </c>
      <c r="I570" s="60">
        <f t="shared" si="13"/>
        <v>160000000</v>
      </c>
      <c r="J570" s="59" t="s">
        <v>35</v>
      </c>
      <c r="K570" s="59" t="s">
        <v>35</v>
      </c>
      <c r="L570" s="59" t="s">
        <v>36</v>
      </c>
    </row>
    <row r="571" spans="2:12" s="13" customFormat="1" ht="107.25" customHeight="1">
      <c r="B571" s="63">
        <v>81101516</v>
      </c>
      <c r="C571" s="93" t="s">
        <v>448</v>
      </c>
      <c r="D571" s="63" t="s">
        <v>605</v>
      </c>
      <c r="E571" s="63" t="s">
        <v>48</v>
      </c>
      <c r="F571" s="63" t="s">
        <v>39</v>
      </c>
      <c r="G571" s="63" t="s">
        <v>592</v>
      </c>
      <c r="H571" s="71">
        <v>450000000</v>
      </c>
      <c r="I571" s="60">
        <f t="shared" si="13"/>
        <v>450000000</v>
      </c>
      <c r="J571" s="59" t="s">
        <v>35</v>
      </c>
      <c r="K571" s="59" t="s">
        <v>35</v>
      </c>
      <c r="L571" s="59" t="s">
        <v>36</v>
      </c>
    </row>
    <row r="572" spans="2:12" s="13" customFormat="1" ht="107.25" customHeight="1">
      <c r="B572" s="63">
        <v>81101516</v>
      </c>
      <c r="C572" s="93" t="s">
        <v>449</v>
      </c>
      <c r="D572" s="63" t="s">
        <v>605</v>
      </c>
      <c r="E572" s="63" t="s">
        <v>147</v>
      </c>
      <c r="F572" s="63" t="s">
        <v>183</v>
      </c>
      <c r="G572" s="63" t="s">
        <v>592</v>
      </c>
      <c r="H572" s="71">
        <f>+H571*0.08</f>
        <v>36000000</v>
      </c>
      <c r="I572" s="60">
        <f t="shared" si="13"/>
        <v>36000000</v>
      </c>
      <c r="J572" s="59" t="s">
        <v>35</v>
      </c>
      <c r="K572" s="59" t="s">
        <v>35</v>
      </c>
      <c r="L572" s="59" t="s">
        <v>36</v>
      </c>
    </row>
    <row r="573" spans="2:12" s="13" customFormat="1" ht="107.25" customHeight="1">
      <c r="B573" s="63">
        <v>81101516</v>
      </c>
      <c r="C573" s="93" t="s">
        <v>450</v>
      </c>
      <c r="D573" s="63" t="s">
        <v>178</v>
      </c>
      <c r="E573" s="63" t="s">
        <v>48</v>
      </c>
      <c r="F573" s="63" t="s">
        <v>183</v>
      </c>
      <c r="G573" s="63" t="s">
        <v>592</v>
      </c>
      <c r="H573" s="71">
        <v>300000000</v>
      </c>
      <c r="I573" s="60">
        <f t="shared" si="13"/>
        <v>300000000</v>
      </c>
      <c r="J573" s="59" t="s">
        <v>35</v>
      </c>
      <c r="K573" s="59" t="s">
        <v>35</v>
      </c>
      <c r="L573" s="59" t="s">
        <v>36</v>
      </c>
    </row>
    <row r="574" spans="2:12" s="13" customFormat="1" ht="107.25" customHeight="1">
      <c r="B574" s="63">
        <v>81101516</v>
      </c>
      <c r="C574" s="93" t="s">
        <v>451</v>
      </c>
      <c r="D574" s="63" t="s">
        <v>130</v>
      </c>
      <c r="E574" s="63" t="s">
        <v>197</v>
      </c>
      <c r="F574" s="63" t="s">
        <v>39</v>
      </c>
      <c r="G574" s="63" t="s">
        <v>592</v>
      </c>
      <c r="H574" s="71">
        <v>1800000000</v>
      </c>
      <c r="I574" s="60">
        <f t="shared" si="13"/>
        <v>1800000000</v>
      </c>
      <c r="J574" s="59" t="s">
        <v>35</v>
      </c>
      <c r="K574" s="59" t="s">
        <v>35</v>
      </c>
      <c r="L574" s="59" t="s">
        <v>36</v>
      </c>
    </row>
    <row r="575" spans="2:12" s="13" customFormat="1" ht="107.25" customHeight="1">
      <c r="B575" s="63">
        <v>81101516</v>
      </c>
      <c r="C575" s="93" t="s">
        <v>452</v>
      </c>
      <c r="D575" s="63" t="s">
        <v>130</v>
      </c>
      <c r="E575" s="63" t="s">
        <v>148</v>
      </c>
      <c r="F575" s="63" t="s">
        <v>183</v>
      </c>
      <c r="G575" s="63" t="s">
        <v>592</v>
      </c>
      <c r="H575" s="71">
        <f>+H574*0.08</f>
        <v>144000000</v>
      </c>
      <c r="I575" s="60">
        <f t="shared" si="13"/>
        <v>144000000</v>
      </c>
      <c r="J575" s="59" t="s">
        <v>35</v>
      </c>
      <c r="K575" s="59" t="s">
        <v>35</v>
      </c>
      <c r="L575" s="59" t="s">
        <v>36</v>
      </c>
    </row>
    <row r="576" spans="2:12" s="13" customFormat="1" ht="107.25" customHeight="1">
      <c r="B576" s="63">
        <v>81101516</v>
      </c>
      <c r="C576" s="93" t="s">
        <v>453</v>
      </c>
      <c r="D576" s="63" t="s">
        <v>129</v>
      </c>
      <c r="E576" s="63" t="s">
        <v>48</v>
      </c>
      <c r="F576" s="63" t="s">
        <v>39</v>
      </c>
      <c r="G576" s="63" t="s">
        <v>592</v>
      </c>
      <c r="H576" s="71">
        <v>600000000</v>
      </c>
      <c r="I576" s="60">
        <f t="shared" si="13"/>
        <v>600000000</v>
      </c>
      <c r="J576" s="59" t="s">
        <v>35</v>
      </c>
      <c r="K576" s="59" t="s">
        <v>35</v>
      </c>
      <c r="L576" s="59" t="s">
        <v>36</v>
      </c>
    </row>
    <row r="577" spans="2:12" s="13" customFormat="1" ht="107.25" customHeight="1">
      <c r="B577" s="63">
        <v>81101516</v>
      </c>
      <c r="C577" s="93" t="s">
        <v>454</v>
      </c>
      <c r="D577" s="63" t="s">
        <v>129</v>
      </c>
      <c r="E577" s="63" t="s">
        <v>147</v>
      </c>
      <c r="F577" s="63" t="s">
        <v>183</v>
      </c>
      <c r="G577" s="63" t="s">
        <v>592</v>
      </c>
      <c r="H577" s="71">
        <f>+H576*0.08</f>
        <v>48000000</v>
      </c>
      <c r="I577" s="60">
        <f t="shared" si="13"/>
        <v>48000000</v>
      </c>
      <c r="J577" s="59" t="s">
        <v>35</v>
      </c>
      <c r="K577" s="59" t="s">
        <v>35</v>
      </c>
      <c r="L577" s="59" t="s">
        <v>36</v>
      </c>
    </row>
    <row r="578" spans="2:12" s="13" customFormat="1" ht="107.25" customHeight="1">
      <c r="B578" s="63">
        <v>81101516</v>
      </c>
      <c r="C578" s="93" t="s">
        <v>455</v>
      </c>
      <c r="D578" s="63" t="s">
        <v>130</v>
      </c>
      <c r="E578" s="63" t="s">
        <v>48</v>
      </c>
      <c r="F578" s="63" t="s">
        <v>39</v>
      </c>
      <c r="G578" s="63" t="s">
        <v>592</v>
      </c>
      <c r="H578" s="71">
        <v>400000000</v>
      </c>
      <c r="I578" s="60">
        <f t="shared" si="13"/>
        <v>400000000</v>
      </c>
      <c r="J578" s="59" t="s">
        <v>35</v>
      </c>
      <c r="K578" s="59" t="s">
        <v>35</v>
      </c>
      <c r="L578" s="59" t="s">
        <v>36</v>
      </c>
    </row>
    <row r="579" spans="2:12" s="13" customFormat="1" ht="107.25" customHeight="1">
      <c r="B579" s="63">
        <v>81101516</v>
      </c>
      <c r="C579" s="93" t="s">
        <v>455</v>
      </c>
      <c r="D579" s="63" t="s">
        <v>130</v>
      </c>
      <c r="E579" s="63" t="s">
        <v>147</v>
      </c>
      <c r="F579" s="63" t="s">
        <v>183</v>
      </c>
      <c r="G579" s="63" t="s">
        <v>592</v>
      </c>
      <c r="H579" s="71">
        <f>+H578*0.08</f>
        <v>32000000</v>
      </c>
      <c r="I579" s="60">
        <f t="shared" si="13"/>
        <v>32000000</v>
      </c>
      <c r="J579" s="59" t="s">
        <v>35</v>
      </c>
      <c r="K579" s="59" t="s">
        <v>35</v>
      </c>
      <c r="L579" s="59" t="s">
        <v>36</v>
      </c>
    </row>
    <row r="580" spans="2:12" s="13" customFormat="1" ht="107.25" customHeight="1">
      <c r="B580" s="63">
        <v>81101516</v>
      </c>
      <c r="C580" s="93" t="s">
        <v>456</v>
      </c>
      <c r="D580" s="63" t="s">
        <v>129</v>
      </c>
      <c r="E580" s="63" t="s">
        <v>48</v>
      </c>
      <c r="F580" s="63" t="s">
        <v>39</v>
      </c>
      <c r="G580" s="63" t="s">
        <v>592</v>
      </c>
      <c r="H580" s="71">
        <v>400000000</v>
      </c>
      <c r="I580" s="60">
        <f t="shared" si="13"/>
        <v>400000000</v>
      </c>
      <c r="J580" s="59" t="s">
        <v>35</v>
      </c>
      <c r="K580" s="59" t="s">
        <v>35</v>
      </c>
      <c r="L580" s="59" t="s">
        <v>36</v>
      </c>
    </row>
    <row r="581" spans="2:12" s="13" customFormat="1" ht="107.25" customHeight="1">
      <c r="B581" s="63">
        <v>81101516</v>
      </c>
      <c r="C581" s="93" t="s">
        <v>457</v>
      </c>
      <c r="D581" s="63" t="s">
        <v>129</v>
      </c>
      <c r="E581" s="63" t="s">
        <v>147</v>
      </c>
      <c r="F581" s="63" t="s">
        <v>183</v>
      </c>
      <c r="G581" s="63" t="s">
        <v>592</v>
      </c>
      <c r="H581" s="71">
        <f>+H580*0.08</f>
        <v>32000000</v>
      </c>
      <c r="I581" s="60">
        <f t="shared" si="13"/>
        <v>32000000</v>
      </c>
      <c r="J581" s="59" t="s">
        <v>35</v>
      </c>
      <c r="K581" s="59" t="s">
        <v>35</v>
      </c>
      <c r="L581" s="59" t="s">
        <v>36</v>
      </c>
    </row>
    <row r="582" spans="2:12" s="13" customFormat="1" ht="107.25" customHeight="1">
      <c r="B582" s="63">
        <v>81101516</v>
      </c>
      <c r="C582" s="93" t="s">
        <v>458</v>
      </c>
      <c r="D582" s="63" t="s">
        <v>605</v>
      </c>
      <c r="E582" s="63" t="s">
        <v>197</v>
      </c>
      <c r="F582" s="63" t="s">
        <v>39</v>
      </c>
      <c r="G582" s="63" t="s">
        <v>592</v>
      </c>
      <c r="H582" s="71">
        <v>1200000000</v>
      </c>
      <c r="I582" s="60">
        <f t="shared" si="13"/>
        <v>1200000000</v>
      </c>
      <c r="J582" s="59" t="s">
        <v>35</v>
      </c>
      <c r="K582" s="59" t="s">
        <v>35</v>
      </c>
      <c r="L582" s="59" t="s">
        <v>36</v>
      </c>
    </row>
    <row r="583" spans="2:12" s="13" customFormat="1" ht="107.25" customHeight="1">
      <c r="B583" s="63">
        <v>81101516</v>
      </c>
      <c r="C583" s="93" t="s">
        <v>459</v>
      </c>
      <c r="D583" s="63" t="s">
        <v>605</v>
      </c>
      <c r="E583" s="63" t="s">
        <v>148</v>
      </c>
      <c r="F583" s="63" t="s">
        <v>183</v>
      </c>
      <c r="G583" s="63" t="s">
        <v>592</v>
      </c>
      <c r="H583" s="71">
        <f>+H582*0.08</f>
        <v>96000000</v>
      </c>
      <c r="I583" s="60">
        <f t="shared" si="13"/>
        <v>96000000</v>
      </c>
      <c r="J583" s="59" t="s">
        <v>35</v>
      </c>
      <c r="K583" s="59" t="s">
        <v>35</v>
      </c>
      <c r="L583" s="59" t="s">
        <v>36</v>
      </c>
    </row>
    <row r="584" spans="2:12" s="13" customFormat="1" ht="107.25" customHeight="1">
      <c r="B584" s="63">
        <v>81101516</v>
      </c>
      <c r="C584" s="93" t="s">
        <v>460</v>
      </c>
      <c r="D584" s="63" t="s">
        <v>177</v>
      </c>
      <c r="E584" s="63" t="s">
        <v>185</v>
      </c>
      <c r="F584" s="63" t="s">
        <v>183</v>
      </c>
      <c r="G584" s="63" t="s">
        <v>592</v>
      </c>
      <c r="H584" s="71">
        <v>100000000</v>
      </c>
      <c r="I584" s="60">
        <f t="shared" si="13"/>
        <v>100000000</v>
      </c>
      <c r="J584" s="59" t="s">
        <v>35</v>
      </c>
      <c r="K584" s="59" t="s">
        <v>35</v>
      </c>
      <c r="L584" s="59" t="s">
        <v>36</v>
      </c>
    </row>
    <row r="585" spans="2:12" s="13" customFormat="1" ht="107.25" customHeight="1">
      <c r="B585" s="63">
        <v>81101516</v>
      </c>
      <c r="C585" s="93" t="s">
        <v>461</v>
      </c>
      <c r="D585" s="63" t="s">
        <v>178</v>
      </c>
      <c r="E585" s="63" t="s">
        <v>185</v>
      </c>
      <c r="F585" s="63" t="s">
        <v>183</v>
      </c>
      <c r="G585" s="63" t="s">
        <v>592</v>
      </c>
      <c r="H585" s="71">
        <v>40000000</v>
      </c>
      <c r="I585" s="60">
        <f t="shared" si="13"/>
        <v>40000000</v>
      </c>
      <c r="J585" s="59" t="s">
        <v>35</v>
      </c>
      <c r="K585" s="59" t="s">
        <v>35</v>
      </c>
      <c r="L585" s="59" t="s">
        <v>36</v>
      </c>
    </row>
    <row r="586" spans="2:12" s="13" customFormat="1" ht="107.25" customHeight="1">
      <c r="B586" s="63">
        <v>81101516</v>
      </c>
      <c r="C586" s="93" t="s">
        <v>462</v>
      </c>
      <c r="D586" s="63" t="s">
        <v>178</v>
      </c>
      <c r="E586" s="63" t="s">
        <v>185</v>
      </c>
      <c r="F586" s="63" t="s">
        <v>183</v>
      </c>
      <c r="G586" s="63" t="s">
        <v>592</v>
      </c>
      <c r="H586" s="71">
        <v>120000000</v>
      </c>
      <c r="I586" s="60">
        <f t="shared" si="13"/>
        <v>120000000</v>
      </c>
      <c r="J586" s="59" t="s">
        <v>35</v>
      </c>
      <c r="K586" s="59" t="s">
        <v>35</v>
      </c>
      <c r="L586" s="59" t="s">
        <v>36</v>
      </c>
    </row>
    <row r="587" spans="2:12" s="13" customFormat="1" ht="107.25" customHeight="1">
      <c r="B587" s="63">
        <v>81101516</v>
      </c>
      <c r="C587" s="93" t="s">
        <v>463</v>
      </c>
      <c r="D587" s="63" t="s">
        <v>46</v>
      </c>
      <c r="E587" s="63" t="s">
        <v>48</v>
      </c>
      <c r="F587" s="63" t="s">
        <v>183</v>
      </c>
      <c r="G587" s="63" t="s">
        <v>592</v>
      </c>
      <c r="H587" s="71">
        <v>209267141</v>
      </c>
      <c r="I587" s="60">
        <f t="shared" si="13"/>
        <v>209267141</v>
      </c>
      <c r="J587" s="59" t="s">
        <v>35</v>
      </c>
      <c r="K587" s="59" t="s">
        <v>35</v>
      </c>
      <c r="L587" s="59" t="s">
        <v>36</v>
      </c>
    </row>
    <row r="588" spans="2:12" s="13" customFormat="1" ht="107.25" customHeight="1">
      <c r="B588" s="63">
        <v>81101516</v>
      </c>
      <c r="C588" s="93" t="s">
        <v>464</v>
      </c>
      <c r="D588" s="63" t="s">
        <v>177</v>
      </c>
      <c r="E588" s="63" t="s">
        <v>185</v>
      </c>
      <c r="F588" s="63" t="s">
        <v>183</v>
      </c>
      <c r="G588" s="63" t="s">
        <v>592</v>
      </c>
      <c r="H588" s="71">
        <v>107993600</v>
      </c>
      <c r="I588" s="60">
        <f t="shared" si="13"/>
        <v>107993600</v>
      </c>
      <c r="J588" s="59" t="s">
        <v>35</v>
      </c>
      <c r="K588" s="59" t="s">
        <v>35</v>
      </c>
      <c r="L588" s="59" t="s">
        <v>36</v>
      </c>
    </row>
    <row r="589" spans="2:12" s="13" customFormat="1" ht="107.25" customHeight="1">
      <c r="B589" s="63">
        <v>81101516</v>
      </c>
      <c r="C589" s="93" t="s">
        <v>465</v>
      </c>
      <c r="D589" s="63" t="s">
        <v>606</v>
      </c>
      <c r="E589" s="63" t="s">
        <v>48</v>
      </c>
      <c r="F589" s="63" t="s">
        <v>39</v>
      </c>
      <c r="G589" s="63" t="s">
        <v>592</v>
      </c>
      <c r="H589" s="71">
        <v>250000000</v>
      </c>
      <c r="I589" s="60">
        <f t="shared" si="13"/>
        <v>250000000</v>
      </c>
      <c r="J589" s="59" t="s">
        <v>35</v>
      </c>
      <c r="K589" s="59" t="s">
        <v>35</v>
      </c>
      <c r="L589" s="59" t="s">
        <v>36</v>
      </c>
    </row>
    <row r="590" spans="2:12" s="13" customFormat="1" ht="107.25" customHeight="1">
      <c r="B590" s="63">
        <v>81101516</v>
      </c>
      <c r="C590" s="93" t="s">
        <v>466</v>
      </c>
      <c r="D590" s="63" t="s">
        <v>606</v>
      </c>
      <c r="E590" s="63" t="s">
        <v>147</v>
      </c>
      <c r="F590" s="63" t="s">
        <v>183</v>
      </c>
      <c r="G590" s="63" t="s">
        <v>592</v>
      </c>
      <c r="H590" s="71">
        <f>+H589*0.08</f>
        <v>20000000</v>
      </c>
      <c r="I590" s="60">
        <f t="shared" si="13"/>
        <v>20000000</v>
      </c>
      <c r="J590" s="59" t="s">
        <v>35</v>
      </c>
      <c r="K590" s="59" t="s">
        <v>35</v>
      </c>
      <c r="L590" s="59" t="s">
        <v>36</v>
      </c>
    </row>
    <row r="591" spans="2:12" s="13" customFormat="1" ht="107.25" customHeight="1">
      <c r="B591" s="63">
        <v>81101516</v>
      </c>
      <c r="C591" s="93" t="s">
        <v>467</v>
      </c>
      <c r="D591" s="63" t="s">
        <v>129</v>
      </c>
      <c r="E591" s="63" t="s">
        <v>48</v>
      </c>
      <c r="F591" s="63" t="s">
        <v>39</v>
      </c>
      <c r="G591" s="63" t="s">
        <v>592</v>
      </c>
      <c r="H591" s="71">
        <v>250000000</v>
      </c>
      <c r="I591" s="60">
        <f t="shared" si="13"/>
        <v>250000000</v>
      </c>
      <c r="J591" s="59" t="s">
        <v>35</v>
      </c>
      <c r="K591" s="59" t="s">
        <v>35</v>
      </c>
      <c r="L591" s="59" t="s">
        <v>36</v>
      </c>
    </row>
    <row r="592" spans="2:12" s="13" customFormat="1" ht="107.25" customHeight="1">
      <c r="B592" s="63">
        <v>81101516</v>
      </c>
      <c r="C592" s="93" t="s">
        <v>468</v>
      </c>
      <c r="D592" s="63" t="s">
        <v>129</v>
      </c>
      <c r="E592" s="63" t="s">
        <v>147</v>
      </c>
      <c r="F592" s="63" t="s">
        <v>183</v>
      </c>
      <c r="G592" s="63" t="s">
        <v>592</v>
      </c>
      <c r="H592" s="71">
        <f>+H591*0.08</f>
        <v>20000000</v>
      </c>
      <c r="I592" s="60">
        <f t="shared" si="13"/>
        <v>20000000</v>
      </c>
      <c r="J592" s="59" t="s">
        <v>35</v>
      </c>
      <c r="K592" s="59" t="s">
        <v>35</v>
      </c>
      <c r="L592" s="59" t="s">
        <v>36</v>
      </c>
    </row>
    <row r="593" spans="2:12" s="13" customFormat="1" ht="107.25" customHeight="1">
      <c r="B593" s="63">
        <v>81101516</v>
      </c>
      <c r="C593" s="93" t="s">
        <v>469</v>
      </c>
      <c r="D593" s="63" t="s">
        <v>130</v>
      </c>
      <c r="E593" s="63" t="s">
        <v>48</v>
      </c>
      <c r="F593" s="63" t="s">
        <v>39</v>
      </c>
      <c r="G593" s="63" t="s">
        <v>592</v>
      </c>
      <c r="H593" s="71">
        <v>2400000000</v>
      </c>
      <c r="I593" s="60">
        <f t="shared" si="13"/>
        <v>2400000000</v>
      </c>
      <c r="J593" s="59" t="s">
        <v>35</v>
      </c>
      <c r="K593" s="59" t="s">
        <v>35</v>
      </c>
      <c r="L593" s="59" t="s">
        <v>36</v>
      </c>
    </row>
    <row r="594" spans="2:12" s="13" customFormat="1" ht="107.25" customHeight="1">
      <c r="B594" s="63">
        <v>81101516</v>
      </c>
      <c r="C594" s="93" t="s">
        <v>470</v>
      </c>
      <c r="D594" s="63" t="s">
        <v>130</v>
      </c>
      <c r="E594" s="63" t="s">
        <v>147</v>
      </c>
      <c r="F594" s="63" t="s">
        <v>183</v>
      </c>
      <c r="G594" s="63" t="s">
        <v>592</v>
      </c>
      <c r="H594" s="71">
        <f>+H593*0.08</f>
        <v>192000000</v>
      </c>
      <c r="I594" s="60">
        <f t="shared" si="13"/>
        <v>192000000</v>
      </c>
      <c r="J594" s="59" t="s">
        <v>35</v>
      </c>
      <c r="K594" s="59" t="s">
        <v>35</v>
      </c>
      <c r="L594" s="59" t="s">
        <v>36</v>
      </c>
    </row>
    <row r="595" spans="2:12" s="13" customFormat="1" ht="107.25" customHeight="1">
      <c r="B595" s="63">
        <v>81101516</v>
      </c>
      <c r="C595" s="93" t="s">
        <v>471</v>
      </c>
      <c r="D595" s="63" t="s">
        <v>178</v>
      </c>
      <c r="E595" s="63" t="s">
        <v>185</v>
      </c>
      <c r="F595" s="63" t="s">
        <v>183</v>
      </c>
      <c r="G595" s="63" t="s">
        <v>592</v>
      </c>
      <c r="H595" s="71">
        <v>59476200</v>
      </c>
      <c r="I595" s="60">
        <f t="shared" si="13"/>
        <v>59476200</v>
      </c>
      <c r="J595" s="59" t="s">
        <v>35</v>
      </c>
      <c r="K595" s="59" t="s">
        <v>35</v>
      </c>
      <c r="L595" s="59" t="s">
        <v>36</v>
      </c>
    </row>
    <row r="596" spans="2:12" s="13" customFormat="1" ht="107.25" customHeight="1">
      <c r="B596" s="63">
        <v>81101516</v>
      </c>
      <c r="C596" s="93" t="s">
        <v>472</v>
      </c>
      <c r="D596" s="63" t="s">
        <v>178</v>
      </c>
      <c r="E596" s="63" t="s">
        <v>185</v>
      </c>
      <c r="F596" s="63" t="s">
        <v>183</v>
      </c>
      <c r="G596" s="63" t="s">
        <v>592</v>
      </c>
      <c r="H596" s="71">
        <v>200000000</v>
      </c>
      <c r="I596" s="60">
        <f t="shared" si="13"/>
        <v>200000000</v>
      </c>
      <c r="J596" s="59" t="s">
        <v>35</v>
      </c>
      <c r="K596" s="59" t="s">
        <v>35</v>
      </c>
      <c r="L596" s="59" t="s">
        <v>36</v>
      </c>
    </row>
    <row r="597" spans="2:12" s="13" customFormat="1" ht="107.25" customHeight="1">
      <c r="B597" s="63">
        <v>81101516</v>
      </c>
      <c r="C597" s="93" t="s">
        <v>473</v>
      </c>
      <c r="D597" s="63" t="s">
        <v>177</v>
      </c>
      <c r="E597" s="63" t="s">
        <v>185</v>
      </c>
      <c r="F597" s="63" t="s">
        <v>183</v>
      </c>
      <c r="G597" s="63" t="s">
        <v>592</v>
      </c>
      <c r="H597" s="71">
        <v>25000000</v>
      </c>
      <c r="I597" s="60">
        <f t="shared" si="13"/>
        <v>25000000</v>
      </c>
      <c r="J597" s="59" t="s">
        <v>35</v>
      </c>
      <c r="K597" s="59" t="s">
        <v>35</v>
      </c>
      <c r="L597" s="59" t="s">
        <v>36</v>
      </c>
    </row>
    <row r="598" spans="2:12" s="13" customFormat="1" ht="107.25" customHeight="1">
      <c r="B598" s="63">
        <v>81101516</v>
      </c>
      <c r="C598" s="93" t="s">
        <v>474</v>
      </c>
      <c r="D598" s="63" t="s">
        <v>46</v>
      </c>
      <c r="E598" s="63" t="s">
        <v>147</v>
      </c>
      <c r="F598" s="63" t="s">
        <v>183</v>
      </c>
      <c r="G598" s="63" t="s">
        <v>592</v>
      </c>
      <c r="H598" s="71">
        <v>204640302</v>
      </c>
      <c r="I598" s="60">
        <f t="shared" si="13"/>
        <v>204640302</v>
      </c>
      <c r="J598" s="59" t="s">
        <v>35</v>
      </c>
      <c r="K598" s="59" t="s">
        <v>35</v>
      </c>
      <c r="L598" s="59" t="s">
        <v>36</v>
      </c>
    </row>
    <row r="599" spans="2:12" s="13" customFormat="1" ht="107.25" customHeight="1">
      <c r="B599" s="63">
        <v>81101516</v>
      </c>
      <c r="C599" s="93" t="s">
        <v>475</v>
      </c>
      <c r="D599" s="63" t="s">
        <v>129</v>
      </c>
      <c r="E599" s="63" t="s">
        <v>106</v>
      </c>
      <c r="F599" s="63" t="s">
        <v>39</v>
      </c>
      <c r="G599" s="63" t="s">
        <v>592</v>
      </c>
      <c r="H599" s="71">
        <v>3000000000</v>
      </c>
      <c r="I599" s="60">
        <f t="shared" si="13"/>
        <v>3000000000</v>
      </c>
      <c r="J599" s="59" t="s">
        <v>35</v>
      </c>
      <c r="K599" s="59" t="s">
        <v>35</v>
      </c>
      <c r="L599" s="59" t="s">
        <v>36</v>
      </c>
    </row>
    <row r="600" spans="2:12" s="13" customFormat="1" ht="107.25" customHeight="1">
      <c r="B600" s="63">
        <v>81101516</v>
      </c>
      <c r="C600" s="93" t="s">
        <v>476</v>
      </c>
      <c r="D600" s="63" t="s">
        <v>129</v>
      </c>
      <c r="E600" s="63" t="s">
        <v>599</v>
      </c>
      <c r="F600" s="63" t="s">
        <v>183</v>
      </c>
      <c r="G600" s="63" t="s">
        <v>592</v>
      </c>
      <c r="H600" s="71">
        <f>+H599*0.08</f>
        <v>240000000</v>
      </c>
      <c r="I600" s="60">
        <f t="shared" si="13"/>
        <v>240000000</v>
      </c>
      <c r="J600" s="59" t="s">
        <v>35</v>
      </c>
      <c r="K600" s="59" t="s">
        <v>35</v>
      </c>
      <c r="L600" s="59" t="s">
        <v>36</v>
      </c>
    </row>
    <row r="601" spans="2:12" s="13" customFormat="1" ht="107.25" customHeight="1">
      <c r="B601" s="63">
        <v>81101516</v>
      </c>
      <c r="C601" s="93" t="s">
        <v>477</v>
      </c>
      <c r="D601" s="63" t="s">
        <v>129</v>
      </c>
      <c r="E601" s="63" t="s">
        <v>106</v>
      </c>
      <c r="F601" s="63" t="s">
        <v>39</v>
      </c>
      <c r="G601" s="63" t="s">
        <v>592</v>
      </c>
      <c r="H601" s="71">
        <v>3000000000</v>
      </c>
      <c r="I601" s="60">
        <f t="shared" si="13"/>
        <v>3000000000</v>
      </c>
      <c r="J601" s="59" t="s">
        <v>35</v>
      </c>
      <c r="K601" s="59" t="s">
        <v>35</v>
      </c>
      <c r="L601" s="59" t="s">
        <v>36</v>
      </c>
    </row>
    <row r="602" spans="2:12" s="13" customFormat="1" ht="107.25" customHeight="1">
      <c r="B602" s="63">
        <v>81101516</v>
      </c>
      <c r="C602" s="93" t="s">
        <v>478</v>
      </c>
      <c r="D602" s="63" t="s">
        <v>129</v>
      </c>
      <c r="E602" s="63" t="s">
        <v>599</v>
      </c>
      <c r="F602" s="63" t="s">
        <v>183</v>
      </c>
      <c r="G602" s="63" t="s">
        <v>592</v>
      </c>
      <c r="H602" s="71">
        <f>+H601*0.08</f>
        <v>240000000</v>
      </c>
      <c r="I602" s="60">
        <f t="shared" si="13"/>
        <v>240000000</v>
      </c>
      <c r="J602" s="59" t="s">
        <v>35</v>
      </c>
      <c r="K602" s="59" t="s">
        <v>35</v>
      </c>
      <c r="L602" s="59" t="s">
        <v>36</v>
      </c>
    </row>
    <row r="603" spans="2:12" s="13" customFormat="1" ht="107.25" customHeight="1">
      <c r="B603" s="63">
        <v>81101516</v>
      </c>
      <c r="C603" s="93" t="s">
        <v>479</v>
      </c>
      <c r="D603" s="63" t="s">
        <v>605</v>
      </c>
      <c r="E603" s="63" t="s">
        <v>197</v>
      </c>
      <c r="F603" s="63" t="s">
        <v>39</v>
      </c>
      <c r="G603" s="63" t="s">
        <v>592</v>
      </c>
      <c r="H603" s="71">
        <v>1000000000</v>
      </c>
      <c r="I603" s="60">
        <f t="shared" si="13"/>
        <v>1000000000</v>
      </c>
      <c r="J603" s="59" t="s">
        <v>35</v>
      </c>
      <c r="K603" s="59" t="s">
        <v>35</v>
      </c>
      <c r="L603" s="59" t="s">
        <v>36</v>
      </c>
    </row>
    <row r="604" spans="2:12" s="13" customFormat="1" ht="107.25" customHeight="1">
      <c r="B604" s="63">
        <v>81101516</v>
      </c>
      <c r="C604" s="93" t="s">
        <v>480</v>
      </c>
      <c r="D604" s="63" t="s">
        <v>605</v>
      </c>
      <c r="E604" s="63" t="s">
        <v>148</v>
      </c>
      <c r="F604" s="63" t="s">
        <v>183</v>
      </c>
      <c r="G604" s="63" t="s">
        <v>592</v>
      </c>
      <c r="H604" s="71">
        <f>+H603*0.08</f>
        <v>80000000</v>
      </c>
      <c r="I604" s="60">
        <f t="shared" si="13"/>
        <v>80000000</v>
      </c>
      <c r="J604" s="59" t="s">
        <v>35</v>
      </c>
      <c r="K604" s="59" t="s">
        <v>35</v>
      </c>
      <c r="L604" s="59" t="s">
        <v>36</v>
      </c>
    </row>
    <row r="605" spans="2:12" s="13" customFormat="1" ht="107.25" customHeight="1">
      <c r="B605" s="63">
        <v>81101516</v>
      </c>
      <c r="C605" s="93" t="s">
        <v>481</v>
      </c>
      <c r="D605" s="63" t="s">
        <v>606</v>
      </c>
      <c r="E605" s="63" t="s">
        <v>197</v>
      </c>
      <c r="F605" s="63" t="s">
        <v>39</v>
      </c>
      <c r="G605" s="63" t="s">
        <v>592</v>
      </c>
      <c r="H605" s="71">
        <v>2000000000</v>
      </c>
      <c r="I605" s="60">
        <f t="shared" si="13"/>
        <v>2000000000</v>
      </c>
      <c r="J605" s="59" t="s">
        <v>35</v>
      </c>
      <c r="K605" s="59" t="s">
        <v>35</v>
      </c>
      <c r="L605" s="59" t="s">
        <v>36</v>
      </c>
    </row>
    <row r="606" spans="2:12" s="13" customFormat="1" ht="107.25" customHeight="1">
      <c r="B606" s="63">
        <v>81101516</v>
      </c>
      <c r="C606" s="93" t="s">
        <v>482</v>
      </c>
      <c r="D606" s="63" t="s">
        <v>606</v>
      </c>
      <c r="E606" s="63" t="s">
        <v>148</v>
      </c>
      <c r="F606" s="63" t="s">
        <v>183</v>
      </c>
      <c r="G606" s="63" t="s">
        <v>592</v>
      </c>
      <c r="H606" s="71">
        <f>+H605*0.08</f>
        <v>160000000</v>
      </c>
      <c r="I606" s="60">
        <f t="shared" si="13"/>
        <v>160000000</v>
      </c>
      <c r="J606" s="59" t="s">
        <v>35</v>
      </c>
      <c r="K606" s="59" t="s">
        <v>35</v>
      </c>
      <c r="L606" s="59" t="s">
        <v>36</v>
      </c>
    </row>
    <row r="607" spans="2:12" s="13" customFormat="1" ht="107.25" customHeight="1">
      <c r="B607" s="63">
        <v>81101516</v>
      </c>
      <c r="C607" s="93" t="s">
        <v>483</v>
      </c>
      <c r="D607" s="63" t="s">
        <v>605</v>
      </c>
      <c r="E607" s="63" t="s">
        <v>48</v>
      </c>
      <c r="F607" s="63" t="s">
        <v>39</v>
      </c>
      <c r="G607" s="63" t="s">
        <v>592</v>
      </c>
      <c r="H607" s="71">
        <v>800000000</v>
      </c>
      <c r="I607" s="60">
        <f t="shared" si="13"/>
        <v>800000000</v>
      </c>
      <c r="J607" s="59" t="s">
        <v>35</v>
      </c>
      <c r="K607" s="59" t="s">
        <v>35</v>
      </c>
      <c r="L607" s="59" t="s">
        <v>36</v>
      </c>
    </row>
    <row r="608" spans="2:12" s="13" customFormat="1" ht="107.25" customHeight="1">
      <c r="B608" s="63">
        <v>81101516</v>
      </c>
      <c r="C608" s="93" t="s">
        <v>484</v>
      </c>
      <c r="D608" s="63" t="s">
        <v>605</v>
      </c>
      <c r="E608" s="63" t="s">
        <v>147</v>
      </c>
      <c r="F608" s="63" t="s">
        <v>183</v>
      </c>
      <c r="G608" s="63" t="s">
        <v>592</v>
      </c>
      <c r="H608" s="71">
        <f>+H607*0.08</f>
        <v>64000000</v>
      </c>
      <c r="I608" s="60">
        <f t="shared" si="13"/>
        <v>64000000</v>
      </c>
      <c r="J608" s="59" t="s">
        <v>35</v>
      </c>
      <c r="K608" s="59" t="s">
        <v>35</v>
      </c>
      <c r="L608" s="59" t="s">
        <v>36</v>
      </c>
    </row>
    <row r="609" spans="2:12" s="13" customFormat="1" ht="107.25" customHeight="1">
      <c r="B609" s="63">
        <v>81101516</v>
      </c>
      <c r="C609" s="93" t="s">
        <v>485</v>
      </c>
      <c r="D609" s="63" t="s">
        <v>130</v>
      </c>
      <c r="E609" s="63" t="s">
        <v>197</v>
      </c>
      <c r="F609" s="63" t="s">
        <v>39</v>
      </c>
      <c r="G609" s="63" t="s">
        <v>592</v>
      </c>
      <c r="H609" s="71">
        <v>1000000000</v>
      </c>
      <c r="I609" s="60">
        <f t="shared" si="13"/>
        <v>1000000000</v>
      </c>
      <c r="J609" s="59" t="s">
        <v>35</v>
      </c>
      <c r="K609" s="59" t="s">
        <v>35</v>
      </c>
      <c r="L609" s="59" t="s">
        <v>36</v>
      </c>
    </row>
    <row r="610" spans="2:12" s="13" customFormat="1" ht="107.25" customHeight="1">
      <c r="B610" s="63">
        <v>81101516</v>
      </c>
      <c r="C610" s="93" t="s">
        <v>486</v>
      </c>
      <c r="D610" s="63" t="s">
        <v>130</v>
      </c>
      <c r="E610" s="63" t="s">
        <v>148</v>
      </c>
      <c r="F610" s="63" t="s">
        <v>183</v>
      </c>
      <c r="G610" s="63" t="s">
        <v>592</v>
      </c>
      <c r="H610" s="71">
        <f>+H609*0.08</f>
        <v>80000000</v>
      </c>
      <c r="I610" s="60">
        <f t="shared" si="13"/>
        <v>80000000</v>
      </c>
      <c r="J610" s="59" t="s">
        <v>35</v>
      </c>
      <c r="K610" s="59" t="s">
        <v>35</v>
      </c>
      <c r="L610" s="59" t="s">
        <v>36</v>
      </c>
    </row>
    <row r="611" spans="2:12" s="13" customFormat="1" ht="107.25" customHeight="1">
      <c r="B611" s="63">
        <v>81101516</v>
      </c>
      <c r="C611" s="93" t="s">
        <v>487</v>
      </c>
      <c r="D611" s="63" t="s">
        <v>129</v>
      </c>
      <c r="E611" s="63" t="s">
        <v>106</v>
      </c>
      <c r="F611" s="63" t="s">
        <v>39</v>
      </c>
      <c r="G611" s="63" t="s">
        <v>592</v>
      </c>
      <c r="H611" s="71">
        <v>3800000000</v>
      </c>
      <c r="I611" s="60">
        <f t="shared" si="13"/>
        <v>3800000000</v>
      </c>
      <c r="J611" s="59" t="s">
        <v>35</v>
      </c>
      <c r="K611" s="59" t="s">
        <v>35</v>
      </c>
      <c r="L611" s="59" t="s">
        <v>36</v>
      </c>
    </row>
    <row r="612" spans="2:12" s="13" customFormat="1" ht="107.25" customHeight="1">
      <c r="B612" s="63">
        <v>81101516</v>
      </c>
      <c r="C612" s="93" t="s">
        <v>488</v>
      </c>
      <c r="D612" s="63" t="s">
        <v>129</v>
      </c>
      <c r="E612" s="63" t="s">
        <v>599</v>
      </c>
      <c r="F612" s="63" t="s">
        <v>183</v>
      </c>
      <c r="G612" s="63" t="s">
        <v>592</v>
      </c>
      <c r="H612" s="71">
        <f>+H611*0.08</f>
        <v>304000000</v>
      </c>
      <c r="I612" s="60">
        <f t="shared" si="13"/>
        <v>304000000</v>
      </c>
      <c r="J612" s="59" t="s">
        <v>35</v>
      </c>
      <c r="K612" s="59" t="s">
        <v>35</v>
      </c>
      <c r="L612" s="59" t="s">
        <v>36</v>
      </c>
    </row>
    <row r="613" spans="2:12" s="13" customFormat="1" ht="107.25" customHeight="1">
      <c r="B613" s="63">
        <v>81101516</v>
      </c>
      <c r="C613" s="93" t="s">
        <v>489</v>
      </c>
      <c r="D613" s="63" t="s">
        <v>130</v>
      </c>
      <c r="E613" s="63" t="s">
        <v>697</v>
      </c>
      <c r="F613" s="63" t="s">
        <v>39</v>
      </c>
      <c r="G613" s="63" t="s">
        <v>592</v>
      </c>
      <c r="H613" s="71">
        <v>6000000000</v>
      </c>
      <c r="I613" s="60">
        <f t="shared" si="13"/>
        <v>6000000000</v>
      </c>
      <c r="J613" s="59" t="s">
        <v>35</v>
      </c>
      <c r="K613" s="59" t="s">
        <v>35</v>
      </c>
      <c r="L613" s="59" t="s">
        <v>36</v>
      </c>
    </row>
    <row r="614" spans="2:12" s="13" customFormat="1" ht="107.25" customHeight="1">
      <c r="B614" s="63">
        <v>81101516</v>
      </c>
      <c r="C614" s="93" t="s">
        <v>490</v>
      </c>
      <c r="D614" s="63" t="s">
        <v>130</v>
      </c>
      <c r="E614" s="63" t="s">
        <v>601</v>
      </c>
      <c r="F614" s="63" t="s">
        <v>183</v>
      </c>
      <c r="G614" s="63" t="s">
        <v>592</v>
      </c>
      <c r="H614" s="71">
        <f>+H613*0.08</f>
        <v>480000000</v>
      </c>
      <c r="I614" s="60">
        <f t="shared" si="13"/>
        <v>480000000</v>
      </c>
      <c r="J614" s="59" t="s">
        <v>35</v>
      </c>
      <c r="K614" s="59" t="s">
        <v>35</v>
      </c>
      <c r="L614" s="59" t="s">
        <v>36</v>
      </c>
    </row>
    <row r="615" spans="2:12" s="13" customFormat="1" ht="107.25" customHeight="1">
      <c r="B615" s="63">
        <v>81101516</v>
      </c>
      <c r="C615" s="93" t="s">
        <v>491</v>
      </c>
      <c r="D615" s="63" t="s">
        <v>129</v>
      </c>
      <c r="E615" s="63" t="s">
        <v>197</v>
      </c>
      <c r="F615" s="63" t="s">
        <v>39</v>
      </c>
      <c r="G615" s="63" t="s">
        <v>592</v>
      </c>
      <c r="H615" s="71">
        <v>1200000000</v>
      </c>
      <c r="I615" s="60">
        <f t="shared" si="13"/>
        <v>1200000000</v>
      </c>
      <c r="J615" s="59" t="s">
        <v>35</v>
      </c>
      <c r="K615" s="59" t="s">
        <v>35</v>
      </c>
      <c r="L615" s="59" t="s">
        <v>36</v>
      </c>
    </row>
    <row r="616" spans="2:12" s="13" customFormat="1" ht="107.25" customHeight="1">
      <c r="B616" s="63">
        <v>81101516</v>
      </c>
      <c r="C616" s="93" t="s">
        <v>492</v>
      </c>
      <c r="D616" s="63" t="s">
        <v>129</v>
      </c>
      <c r="E616" s="63" t="s">
        <v>148</v>
      </c>
      <c r="F616" s="63" t="s">
        <v>183</v>
      </c>
      <c r="G616" s="63" t="s">
        <v>592</v>
      </c>
      <c r="H616" s="71">
        <f>+H615*0.08</f>
        <v>96000000</v>
      </c>
      <c r="I616" s="60">
        <f t="shared" si="13"/>
        <v>96000000</v>
      </c>
      <c r="J616" s="59" t="s">
        <v>35</v>
      </c>
      <c r="K616" s="59" t="s">
        <v>35</v>
      </c>
      <c r="L616" s="59" t="s">
        <v>36</v>
      </c>
    </row>
    <row r="617" spans="2:12" s="13" customFormat="1" ht="107.25" customHeight="1">
      <c r="B617" s="63">
        <v>81101516</v>
      </c>
      <c r="C617" s="93" t="s">
        <v>493</v>
      </c>
      <c r="D617" s="63" t="s">
        <v>605</v>
      </c>
      <c r="E617" s="63" t="s">
        <v>197</v>
      </c>
      <c r="F617" s="63" t="s">
        <v>39</v>
      </c>
      <c r="G617" s="63" t="s">
        <v>592</v>
      </c>
      <c r="H617" s="71">
        <v>1000000000</v>
      </c>
      <c r="I617" s="60">
        <f t="shared" si="13"/>
        <v>1000000000</v>
      </c>
      <c r="J617" s="59" t="s">
        <v>35</v>
      </c>
      <c r="K617" s="59" t="s">
        <v>35</v>
      </c>
      <c r="L617" s="59" t="s">
        <v>36</v>
      </c>
    </row>
    <row r="618" spans="2:12" s="13" customFormat="1" ht="107.25" customHeight="1">
      <c r="B618" s="63">
        <v>81101516</v>
      </c>
      <c r="C618" s="93" t="s">
        <v>494</v>
      </c>
      <c r="D618" s="63" t="s">
        <v>605</v>
      </c>
      <c r="E618" s="63" t="s">
        <v>148</v>
      </c>
      <c r="F618" s="63" t="s">
        <v>183</v>
      </c>
      <c r="G618" s="63" t="s">
        <v>592</v>
      </c>
      <c r="H618" s="71">
        <f>+H617*0.08</f>
        <v>80000000</v>
      </c>
      <c r="I618" s="60">
        <f t="shared" si="13"/>
        <v>80000000</v>
      </c>
      <c r="J618" s="59" t="s">
        <v>35</v>
      </c>
      <c r="K618" s="59" t="s">
        <v>35</v>
      </c>
      <c r="L618" s="59" t="s">
        <v>36</v>
      </c>
    </row>
    <row r="619" spans="2:12" s="13" customFormat="1" ht="107.25" customHeight="1">
      <c r="B619" s="63">
        <v>81101516</v>
      </c>
      <c r="C619" s="93" t="s">
        <v>495</v>
      </c>
      <c r="D619" s="63" t="s">
        <v>177</v>
      </c>
      <c r="E619" s="63" t="s">
        <v>197</v>
      </c>
      <c r="F619" s="63" t="s">
        <v>183</v>
      </c>
      <c r="G619" s="63" t="s">
        <v>592</v>
      </c>
      <c r="H619" s="71">
        <v>320000000</v>
      </c>
      <c r="I619" s="60">
        <f t="shared" si="13"/>
        <v>320000000</v>
      </c>
      <c r="J619" s="59" t="s">
        <v>35</v>
      </c>
      <c r="K619" s="59" t="s">
        <v>35</v>
      </c>
      <c r="L619" s="59" t="s">
        <v>36</v>
      </c>
    </row>
    <row r="620" spans="2:12" s="13" customFormat="1" ht="107.25" customHeight="1">
      <c r="B620" s="63">
        <v>81101516</v>
      </c>
      <c r="C620" s="93" t="s">
        <v>496</v>
      </c>
      <c r="D620" s="63" t="s">
        <v>606</v>
      </c>
      <c r="E620" s="63" t="s">
        <v>697</v>
      </c>
      <c r="F620" s="63" t="s">
        <v>39</v>
      </c>
      <c r="G620" s="63" t="s">
        <v>592</v>
      </c>
      <c r="H620" s="71">
        <v>9000000000</v>
      </c>
      <c r="I620" s="60">
        <f t="shared" si="13"/>
        <v>9000000000</v>
      </c>
      <c r="J620" s="59" t="s">
        <v>35</v>
      </c>
      <c r="K620" s="59" t="s">
        <v>35</v>
      </c>
      <c r="L620" s="59" t="s">
        <v>36</v>
      </c>
    </row>
    <row r="621" spans="2:12" s="13" customFormat="1" ht="107.25" customHeight="1">
      <c r="B621" s="63">
        <v>81101516</v>
      </c>
      <c r="C621" s="93" t="s">
        <v>497</v>
      </c>
      <c r="D621" s="63" t="s">
        <v>606</v>
      </c>
      <c r="E621" s="63" t="s">
        <v>601</v>
      </c>
      <c r="F621" s="63" t="s">
        <v>183</v>
      </c>
      <c r="G621" s="63" t="s">
        <v>592</v>
      </c>
      <c r="H621" s="71">
        <f>+H620*0.08</f>
        <v>720000000</v>
      </c>
      <c r="I621" s="60">
        <f t="shared" si="13"/>
        <v>720000000</v>
      </c>
      <c r="J621" s="59" t="s">
        <v>35</v>
      </c>
      <c r="K621" s="59" t="s">
        <v>35</v>
      </c>
      <c r="L621" s="59" t="s">
        <v>36</v>
      </c>
    </row>
    <row r="622" spans="2:12" s="13" customFormat="1" ht="107.25" customHeight="1">
      <c r="B622" s="63">
        <v>81101516</v>
      </c>
      <c r="C622" s="93" t="s">
        <v>498</v>
      </c>
      <c r="D622" s="63" t="s">
        <v>606</v>
      </c>
      <c r="E622" s="63" t="s">
        <v>106</v>
      </c>
      <c r="F622" s="63" t="s">
        <v>39</v>
      </c>
      <c r="G622" s="63" t="s">
        <v>592</v>
      </c>
      <c r="H622" s="71">
        <v>3100000000</v>
      </c>
      <c r="I622" s="60">
        <f t="shared" si="13"/>
        <v>3100000000</v>
      </c>
      <c r="J622" s="59" t="s">
        <v>35</v>
      </c>
      <c r="K622" s="59" t="s">
        <v>35</v>
      </c>
      <c r="L622" s="59" t="s">
        <v>36</v>
      </c>
    </row>
    <row r="623" spans="2:12" s="13" customFormat="1" ht="107.25" customHeight="1">
      <c r="B623" s="63">
        <v>81101516</v>
      </c>
      <c r="C623" s="93" t="s">
        <v>499</v>
      </c>
      <c r="D623" s="63" t="s">
        <v>606</v>
      </c>
      <c r="E623" s="63" t="s">
        <v>599</v>
      </c>
      <c r="F623" s="63" t="s">
        <v>183</v>
      </c>
      <c r="G623" s="63" t="s">
        <v>592</v>
      </c>
      <c r="H623" s="71">
        <f>+H622*0.08</f>
        <v>248000000</v>
      </c>
      <c r="I623" s="60">
        <f t="shared" si="13"/>
        <v>248000000</v>
      </c>
      <c r="J623" s="59" t="s">
        <v>35</v>
      </c>
      <c r="K623" s="59" t="s">
        <v>35</v>
      </c>
      <c r="L623" s="59" t="s">
        <v>36</v>
      </c>
    </row>
    <row r="624" spans="2:12" s="13" customFormat="1" ht="107.25" customHeight="1">
      <c r="B624" s="63">
        <v>81101516</v>
      </c>
      <c r="C624" s="93" t="s">
        <v>500</v>
      </c>
      <c r="D624" s="63" t="s">
        <v>129</v>
      </c>
      <c r="E624" s="63" t="s">
        <v>48</v>
      </c>
      <c r="F624" s="63" t="s">
        <v>39</v>
      </c>
      <c r="G624" s="63" t="s">
        <v>592</v>
      </c>
      <c r="H624" s="71">
        <v>900000000</v>
      </c>
      <c r="I624" s="60">
        <f t="shared" si="13"/>
        <v>900000000</v>
      </c>
      <c r="J624" s="59" t="s">
        <v>35</v>
      </c>
      <c r="K624" s="59" t="s">
        <v>35</v>
      </c>
      <c r="L624" s="59" t="s">
        <v>36</v>
      </c>
    </row>
    <row r="625" spans="2:12" s="13" customFormat="1" ht="107.25" customHeight="1">
      <c r="B625" s="63">
        <v>81101516</v>
      </c>
      <c r="C625" s="93" t="s">
        <v>501</v>
      </c>
      <c r="D625" s="63" t="s">
        <v>129</v>
      </c>
      <c r="E625" s="63" t="s">
        <v>147</v>
      </c>
      <c r="F625" s="63" t="s">
        <v>183</v>
      </c>
      <c r="G625" s="63" t="s">
        <v>592</v>
      </c>
      <c r="H625" s="71">
        <f>+H624*0.08</f>
        <v>72000000</v>
      </c>
      <c r="I625" s="60">
        <f t="shared" si="13"/>
        <v>72000000</v>
      </c>
      <c r="J625" s="59" t="s">
        <v>35</v>
      </c>
      <c r="K625" s="59" t="s">
        <v>35</v>
      </c>
      <c r="L625" s="59" t="s">
        <v>36</v>
      </c>
    </row>
    <row r="626" spans="2:12" s="13" customFormat="1" ht="107.25" customHeight="1">
      <c r="B626" s="63">
        <v>81101516</v>
      </c>
      <c r="C626" s="93" t="s">
        <v>502</v>
      </c>
      <c r="D626" s="63" t="s">
        <v>46</v>
      </c>
      <c r="E626" s="63" t="s">
        <v>48</v>
      </c>
      <c r="F626" s="63" t="s">
        <v>183</v>
      </c>
      <c r="G626" s="63" t="s">
        <v>592</v>
      </c>
      <c r="H626" s="71">
        <v>300000000</v>
      </c>
      <c r="I626" s="60">
        <f t="shared" si="13"/>
        <v>300000000</v>
      </c>
      <c r="J626" s="59" t="s">
        <v>35</v>
      </c>
      <c r="K626" s="59" t="s">
        <v>35</v>
      </c>
      <c r="L626" s="59" t="s">
        <v>36</v>
      </c>
    </row>
    <row r="627" spans="2:12" s="13" customFormat="1" ht="107.25" customHeight="1">
      <c r="B627" s="63">
        <v>81101516</v>
      </c>
      <c r="C627" s="93" t="s">
        <v>503</v>
      </c>
      <c r="D627" s="63" t="s">
        <v>605</v>
      </c>
      <c r="E627" s="63" t="s">
        <v>197</v>
      </c>
      <c r="F627" s="63" t="s">
        <v>39</v>
      </c>
      <c r="G627" s="63" t="s">
        <v>592</v>
      </c>
      <c r="H627" s="71">
        <v>1235686124</v>
      </c>
      <c r="I627" s="60">
        <f t="shared" si="13"/>
        <v>1235686124</v>
      </c>
      <c r="J627" s="59" t="s">
        <v>35</v>
      </c>
      <c r="K627" s="59" t="s">
        <v>35</v>
      </c>
      <c r="L627" s="59" t="s">
        <v>36</v>
      </c>
    </row>
    <row r="628" spans="2:12" s="13" customFormat="1" ht="107.25" customHeight="1">
      <c r="B628" s="63">
        <v>81101516</v>
      </c>
      <c r="C628" s="93" t="s">
        <v>504</v>
      </c>
      <c r="D628" s="63" t="s">
        <v>605</v>
      </c>
      <c r="E628" s="63" t="s">
        <v>148</v>
      </c>
      <c r="F628" s="63" t="s">
        <v>183</v>
      </c>
      <c r="G628" s="63" t="s">
        <v>592</v>
      </c>
      <c r="H628" s="71">
        <f>+H627*0.08</f>
        <v>98854889.92</v>
      </c>
      <c r="I628" s="60">
        <f t="shared" si="13"/>
        <v>98854889.92</v>
      </c>
      <c r="J628" s="59" t="s">
        <v>35</v>
      </c>
      <c r="K628" s="59" t="s">
        <v>35</v>
      </c>
      <c r="L628" s="59" t="s">
        <v>36</v>
      </c>
    </row>
    <row r="629" spans="2:12" s="13" customFormat="1" ht="107.25" customHeight="1">
      <c r="B629" s="63">
        <v>81101516</v>
      </c>
      <c r="C629" s="93" t="s">
        <v>505</v>
      </c>
      <c r="D629" s="63" t="s">
        <v>130</v>
      </c>
      <c r="E629" s="63" t="s">
        <v>197</v>
      </c>
      <c r="F629" s="63" t="s">
        <v>39</v>
      </c>
      <c r="G629" s="63" t="s">
        <v>592</v>
      </c>
      <c r="H629" s="71">
        <v>2000000000</v>
      </c>
      <c r="I629" s="60">
        <f t="shared" si="13"/>
        <v>2000000000</v>
      </c>
      <c r="J629" s="59" t="s">
        <v>35</v>
      </c>
      <c r="K629" s="59" t="s">
        <v>35</v>
      </c>
      <c r="L629" s="59" t="s">
        <v>36</v>
      </c>
    </row>
    <row r="630" spans="2:12" s="13" customFormat="1" ht="107.25" customHeight="1">
      <c r="B630" s="63">
        <v>81101516</v>
      </c>
      <c r="C630" s="93" t="s">
        <v>506</v>
      </c>
      <c r="D630" s="63" t="s">
        <v>130</v>
      </c>
      <c r="E630" s="63" t="s">
        <v>148</v>
      </c>
      <c r="F630" s="63" t="s">
        <v>183</v>
      </c>
      <c r="G630" s="63" t="s">
        <v>592</v>
      </c>
      <c r="H630" s="71">
        <f>+H629*0.08</f>
        <v>160000000</v>
      </c>
      <c r="I630" s="60">
        <f t="shared" si="13"/>
        <v>160000000</v>
      </c>
      <c r="J630" s="59" t="s">
        <v>35</v>
      </c>
      <c r="K630" s="59" t="s">
        <v>35</v>
      </c>
      <c r="L630" s="59" t="s">
        <v>36</v>
      </c>
    </row>
    <row r="631" spans="2:12" s="13" customFormat="1" ht="107.25" customHeight="1">
      <c r="B631" s="63">
        <v>81101516</v>
      </c>
      <c r="C631" s="93" t="s">
        <v>507</v>
      </c>
      <c r="D631" s="63" t="s">
        <v>178</v>
      </c>
      <c r="E631" s="63" t="s">
        <v>197</v>
      </c>
      <c r="F631" s="63" t="s">
        <v>183</v>
      </c>
      <c r="G631" s="63" t="s">
        <v>592</v>
      </c>
      <c r="H631" s="71">
        <v>564119937</v>
      </c>
      <c r="I631" s="60">
        <f t="shared" si="13"/>
        <v>564119937</v>
      </c>
      <c r="J631" s="59" t="s">
        <v>35</v>
      </c>
      <c r="K631" s="59" t="s">
        <v>35</v>
      </c>
      <c r="L631" s="59" t="s">
        <v>36</v>
      </c>
    </row>
    <row r="632" spans="2:12" s="13" customFormat="1" ht="107.25" customHeight="1">
      <c r="B632" s="63">
        <v>81101516</v>
      </c>
      <c r="C632" s="93" t="s">
        <v>508</v>
      </c>
      <c r="D632" s="63" t="s">
        <v>605</v>
      </c>
      <c r="E632" s="63" t="s">
        <v>698</v>
      </c>
      <c r="F632" s="63" t="s">
        <v>39</v>
      </c>
      <c r="G632" s="63" t="s">
        <v>592</v>
      </c>
      <c r="H632" s="71">
        <v>10000000000</v>
      </c>
      <c r="I632" s="60">
        <f aca="true" t="shared" si="14" ref="I632:I695">+H632</f>
        <v>10000000000</v>
      </c>
      <c r="J632" s="59" t="s">
        <v>35</v>
      </c>
      <c r="K632" s="59" t="s">
        <v>35</v>
      </c>
      <c r="L632" s="59" t="s">
        <v>36</v>
      </c>
    </row>
    <row r="633" spans="2:12" s="13" customFormat="1" ht="107.25" customHeight="1">
      <c r="B633" s="63">
        <v>81101516</v>
      </c>
      <c r="C633" s="93" t="s">
        <v>509</v>
      </c>
      <c r="D633" s="63" t="s">
        <v>605</v>
      </c>
      <c r="E633" s="63" t="s">
        <v>591</v>
      </c>
      <c r="F633" s="63" t="s">
        <v>183</v>
      </c>
      <c r="G633" s="63" t="s">
        <v>592</v>
      </c>
      <c r="H633" s="71">
        <f>+H632*0.08</f>
        <v>800000000</v>
      </c>
      <c r="I633" s="60">
        <f t="shared" si="14"/>
        <v>800000000</v>
      </c>
      <c r="J633" s="59" t="s">
        <v>35</v>
      </c>
      <c r="K633" s="59" t="s">
        <v>35</v>
      </c>
      <c r="L633" s="59" t="s">
        <v>36</v>
      </c>
    </row>
    <row r="634" spans="2:12" s="13" customFormat="1" ht="107.25" customHeight="1">
      <c r="B634" s="63">
        <v>81101516</v>
      </c>
      <c r="C634" s="93" t="s">
        <v>510</v>
      </c>
      <c r="D634" s="63" t="s">
        <v>129</v>
      </c>
      <c r="E634" s="63" t="s">
        <v>197</v>
      </c>
      <c r="F634" s="63" t="s">
        <v>39</v>
      </c>
      <c r="G634" s="63" t="s">
        <v>592</v>
      </c>
      <c r="H634" s="71">
        <v>1000000000</v>
      </c>
      <c r="I634" s="60">
        <f t="shared" si="14"/>
        <v>1000000000</v>
      </c>
      <c r="J634" s="59" t="s">
        <v>35</v>
      </c>
      <c r="K634" s="59" t="s">
        <v>35</v>
      </c>
      <c r="L634" s="59" t="s">
        <v>36</v>
      </c>
    </row>
    <row r="635" spans="2:12" s="13" customFormat="1" ht="107.25" customHeight="1">
      <c r="B635" s="63">
        <v>81101516</v>
      </c>
      <c r="C635" s="93" t="s">
        <v>511</v>
      </c>
      <c r="D635" s="63" t="s">
        <v>129</v>
      </c>
      <c r="E635" s="63" t="s">
        <v>148</v>
      </c>
      <c r="F635" s="63" t="s">
        <v>183</v>
      </c>
      <c r="G635" s="63" t="s">
        <v>592</v>
      </c>
      <c r="H635" s="71">
        <f>+H634*0.08</f>
        <v>80000000</v>
      </c>
      <c r="I635" s="60">
        <f t="shared" si="14"/>
        <v>80000000</v>
      </c>
      <c r="J635" s="59" t="s">
        <v>35</v>
      </c>
      <c r="K635" s="59" t="s">
        <v>35</v>
      </c>
      <c r="L635" s="59" t="s">
        <v>36</v>
      </c>
    </row>
    <row r="636" spans="2:12" s="13" customFormat="1" ht="107.25" customHeight="1">
      <c r="B636" s="63">
        <v>81101516</v>
      </c>
      <c r="C636" s="93" t="s">
        <v>512</v>
      </c>
      <c r="D636" s="63" t="s">
        <v>606</v>
      </c>
      <c r="E636" s="63" t="s">
        <v>197</v>
      </c>
      <c r="F636" s="63" t="s">
        <v>39</v>
      </c>
      <c r="G636" s="63" t="s">
        <v>592</v>
      </c>
      <c r="H636" s="71">
        <v>2000000000</v>
      </c>
      <c r="I636" s="60">
        <f t="shared" si="14"/>
        <v>2000000000</v>
      </c>
      <c r="J636" s="59" t="s">
        <v>35</v>
      </c>
      <c r="K636" s="59" t="s">
        <v>35</v>
      </c>
      <c r="L636" s="59" t="s">
        <v>36</v>
      </c>
    </row>
    <row r="637" spans="2:12" s="13" customFormat="1" ht="107.25" customHeight="1">
      <c r="B637" s="63">
        <v>81101516</v>
      </c>
      <c r="C637" s="93" t="s">
        <v>513</v>
      </c>
      <c r="D637" s="63" t="s">
        <v>606</v>
      </c>
      <c r="E637" s="63" t="s">
        <v>148</v>
      </c>
      <c r="F637" s="63" t="s">
        <v>183</v>
      </c>
      <c r="G637" s="63" t="s">
        <v>592</v>
      </c>
      <c r="H637" s="71">
        <f>+H636*0.08</f>
        <v>160000000</v>
      </c>
      <c r="I637" s="60">
        <f t="shared" si="14"/>
        <v>160000000</v>
      </c>
      <c r="J637" s="59" t="s">
        <v>35</v>
      </c>
      <c r="K637" s="59" t="s">
        <v>35</v>
      </c>
      <c r="L637" s="59" t="s">
        <v>36</v>
      </c>
    </row>
    <row r="638" spans="2:12" s="13" customFormat="1" ht="107.25" customHeight="1">
      <c r="B638" s="63">
        <v>81101516</v>
      </c>
      <c r="C638" s="93" t="s">
        <v>514</v>
      </c>
      <c r="D638" s="63" t="s">
        <v>177</v>
      </c>
      <c r="E638" s="63" t="s">
        <v>185</v>
      </c>
      <c r="F638" s="63" t="s">
        <v>183</v>
      </c>
      <c r="G638" s="63" t="s">
        <v>592</v>
      </c>
      <c r="H638" s="71">
        <v>150000000</v>
      </c>
      <c r="I638" s="60">
        <f t="shared" si="14"/>
        <v>150000000</v>
      </c>
      <c r="J638" s="59" t="s">
        <v>35</v>
      </c>
      <c r="K638" s="59" t="s">
        <v>35</v>
      </c>
      <c r="L638" s="59" t="s">
        <v>36</v>
      </c>
    </row>
    <row r="639" spans="2:12" s="13" customFormat="1" ht="107.25" customHeight="1">
      <c r="B639" s="63">
        <v>81101516</v>
      </c>
      <c r="C639" s="93" t="s">
        <v>515</v>
      </c>
      <c r="D639" s="63" t="s">
        <v>178</v>
      </c>
      <c r="E639" s="63" t="s">
        <v>185</v>
      </c>
      <c r="F639" s="63" t="s">
        <v>183</v>
      </c>
      <c r="G639" s="63" t="s">
        <v>592</v>
      </c>
      <c r="H639" s="71">
        <v>100000000</v>
      </c>
      <c r="I639" s="60">
        <f t="shared" si="14"/>
        <v>100000000</v>
      </c>
      <c r="J639" s="59" t="s">
        <v>35</v>
      </c>
      <c r="K639" s="59" t="s">
        <v>35</v>
      </c>
      <c r="L639" s="59" t="s">
        <v>36</v>
      </c>
    </row>
    <row r="640" spans="2:12" s="13" customFormat="1" ht="107.25" customHeight="1">
      <c r="B640" s="63">
        <v>81101516</v>
      </c>
      <c r="C640" s="93" t="s">
        <v>516</v>
      </c>
      <c r="D640" s="63" t="s">
        <v>177</v>
      </c>
      <c r="E640" s="63" t="s">
        <v>185</v>
      </c>
      <c r="F640" s="63" t="s">
        <v>183</v>
      </c>
      <c r="G640" s="63" t="s">
        <v>592</v>
      </c>
      <c r="H640" s="71">
        <v>200000000</v>
      </c>
      <c r="I640" s="60">
        <f t="shared" si="14"/>
        <v>200000000</v>
      </c>
      <c r="J640" s="59" t="s">
        <v>35</v>
      </c>
      <c r="K640" s="59" t="s">
        <v>35</v>
      </c>
      <c r="L640" s="59" t="s">
        <v>36</v>
      </c>
    </row>
    <row r="641" spans="2:12" s="13" customFormat="1" ht="107.25" customHeight="1">
      <c r="B641" s="63">
        <v>81101516</v>
      </c>
      <c r="C641" s="93" t="s">
        <v>517</v>
      </c>
      <c r="D641" s="63" t="s">
        <v>606</v>
      </c>
      <c r="E641" s="63" t="s">
        <v>48</v>
      </c>
      <c r="F641" s="63" t="s">
        <v>39</v>
      </c>
      <c r="G641" s="63" t="s">
        <v>592</v>
      </c>
      <c r="H641" s="71">
        <v>2400000000</v>
      </c>
      <c r="I641" s="60">
        <f t="shared" si="14"/>
        <v>2400000000</v>
      </c>
      <c r="J641" s="59" t="s">
        <v>35</v>
      </c>
      <c r="K641" s="59" t="s">
        <v>35</v>
      </c>
      <c r="L641" s="59" t="s">
        <v>36</v>
      </c>
    </row>
    <row r="642" spans="2:12" s="13" customFormat="1" ht="107.25" customHeight="1">
      <c r="B642" s="63">
        <v>81101516</v>
      </c>
      <c r="C642" s="93" t="s">
        <v>518</v>
      </c>
      <c r="D642" s="63" t="s">
        <v>606</v>
      </c>
      <c r="E642" s="63" t="s">
        <v>147</v>
      </c>
      <c r="F642" s="63" t="s">
        <v>183</v>
      </c>
      <c r="G642" s="63" t="s">
        <v>592</v>
      </c>
      <c r="H642" s="71">
        <f>+H641*0.08</f>
        <v>192000000</v>
      </c>
      <c r="I642" s="60">
        <f t="shared" si="14"/>
        <v>192000000</v>
      </c>
      <c r="J642" s="59" t="s">
        <v>35</v>
      </c>
      <c r="K642" s="59" t="s">
        <v>35</v>
      </c>
      <c r="L642" s="59" t="s">
        <v>36</v>
      </c>
    </row>
    <row r="643" spans="2:12" s="13" customFormat="1" ht="107.25" customHeight="1">
      <c r="B643" s="63">
        <v>81101516</v>
      </c>
      <c r="C643" s="93" t="s">
        <v>519</v>
      </c>
      <c r="D643" s="63" t="s">
        <v>46</v>
      </c>
      <c r="E643" s="63" t="s">
        <v>185</v>
      </c>
      <c r="F643" s="63" t="s">
        <v>183</v>
      </c>
      <c r="G643" s="63" t="s">
        <v>592</v>
      </c>
      <c r="H643" s="71">
        <v>150000000</v>
      </c>
      <c r="I643" s="60">
        <f t="shared" si="14"/>
        <v>150000000</v>
      </c>
      <c r="J643" s="59" t="s">
        <v>35</v>
      </c>
      <c r="K643" s="59" t="s">
        <v>35</v>
      </c>
      <c r="L643" s="59" t="s">
        <v>36</v>
      </c>
    </row>
    <row r="644" spans="2:12" s="13" customFormat="1" ht="107.25" customHeight="1">
      <c r="B644" s="63">
        <v>81101516</v>
      </c>
      <c r="C644" s="93" t="s">
        <v>520</v>
      </c>
      <c r="D644" s="63" t="s">
        <v>178</v>
      </c>
      <c r="E644" s="63" t="s">
        <v>185</v>
      </c>
      <c r="F644" s="63" t="s">
        <v>183</v>
      </c>
      <c r="G644" s="63" t="s">
        <v>592</v>
      </c>
      <c r="H644" s="71">
        <v>199895010</v>
      </c>
      <c r="I644" s="60">
        <f t="shared" si="14"/>
        <v>199895010</v>
      </c>
      <c r="J644" s="59" t="s">
        <v>35</v>
      </c>
      <c r="K644" s="59" t="s">
        <v>35</v>
      </c>
      <c r="L644" s="59" t="s">
        <v>36</v>
      </c>
    </row>
    <row r="645" spans="2:12" s="13" customFormat="1" ht="98.25" customHeight="1">
      <c r="B645" s="63">
        <v>81101516</v>
      </c>
      <c r="C645" s="93" t="s">
        <v>521</v>
      </c>
      <c r="D645" s="63" t="s">
        <v>129</v>
      </c>
      <c r="E645" s="63" t="s">
        <v>48</v>
      </c>
      <c r="F645" s="63" t="s">
        <v>39</v>
      </c>
      <c r="G645" s="63" t="s">
        <v>592</v>
      </c>
      <c r="H645" s="71">
        <v>900000000</v>
      </c>
      <c r="I645" s="60">
        <f t="shared" si="14"/>
        <v>900000000</v>
      </c>
      <c r="J645" s="59" t="s">
        <v>35</v>
      </c>
      <c r="K645" s="59" t="s">
        <v>35</v>
      </c>
      <c r="L645" s="59" t="s">
        <v>36</v>
      </c>
    </row>
    <row r="646" spans="2:12" s="13" customFormat="1" ht="98.25" customHeight="1">
      <c r="B646" s="63">
        <v>81101516</v>
      </c>
      <c r="C646" s="93" t="s">
        <v>522</v>
      </c>
      <c r="D646" s="63" t="s">
        <v>129</v>
      </c>
      <c r="E646" s="63" t="s">
        <v>147</v>
      </c>
      <c r="F646" s="63" t="s">
        <v>183</v>
      </c>
      <c r="G646" s="63" t="s">
        <v>592</v>
      </c>
      <c r="H646" s="71">
        <f>+H645*0.08</f>
        <v>72000000</v>
      </c>
      <c r="I646" s="60">
        <f t="shared" si="14"/>
        <v>72000000</v>
      </c>
      <c r="J646" s="59" t="s">
        <v>35</v>
      </c>
      <c r="K646" s="59" t="s">
        <v>35</v>
      </c>
      <c r="L646" s="59" t="s">
        <v>36</v>
      </c>
    </row>
    <row r="647" spans="2:12" s="13" customFormat="1" ht="98.25" customHeight="1">
      <c r="B647" s="63">
        <v>81101516</v>
      </c>
      <c r="C647" s="93" t="s">
        <v>523</v>
      </c>
      <c r="D647" s="63" t="s">
        <v>605</v>
      </c>
      <c r="E647" s="63" t="s">
        <v>48</v>
      </c>
      <c r="F647" s="63" t="s">
        <v>39</v>
      </c>
      <c r="G647" s="63" t="s">
        <v>592</v>
      </c>
      <c r="H647" s="71">
        <v>150000000</v>
      </c>
      <c r="I647" s="60">
        <f t="shared" si="14"/>
        <v>150000000</v>
      </c>
      <c r="J647" s="59" t="s">
        <v>35</v>
      </c>
      <c r="K647" s="59" t="s">
        <v>35</v>
      </c>
      <c r="L647" s="59" t="s">
        <v>36</v>
      </c>
    </row>
    <row r="648" spans="2:12" s="13" customFormat="1" ht="98.25" customHeight="1">
      <c r="B648" s="63">
        <v>81101516</v>
      </c>
      <c r="C648" s="93" t="s">
        <v>524</v>
      </c>
      <c r="D648" s="63" t="s">
        <v>605</v>
      </c>
      <c r="E648" s="63" t="s">
        <v>147</v>
      </c>
      <c r="F648" s="63" t="s">
        <v>183</v>
      </c>
      <c r="G648" s="63" t="s">
        <v>592</v>
      </c>
      <c r="H648" s="71">
        <f>+H647*0.08</f>
        <v>12000000</v>
      </c>
      <c r="I648" s="60">
        <f t="shared" si="14"/>
        <v>12000000</v>
      </c>
      <c r="J648" s="59" t="s">
        <v>35</v>
      </c>
      <c r="K648" s="59" t="s">
        <v>35</v>
      </c>
      <c r="L648" s="59" t="s">
        <v>36</v>
      </c>
    </row>
    <row r="649" spans="2:12" s="13" customFormat="1" ht="98.25" customHeight="1">
      <c r="B649" s="63">
        <v>81101516</v>
      </c>
      <c r="C649" s="93" t="s">
        <v>525</v>
      </c>
      <c r="D649" s="63" t="s">
        <v>129</v>
      </c>
      <c r="E649" s="63" t="s">
        <v>48</v>
      </c>
      <c r="F649" s="63" t="s">
        <v>39</v>
      </c>
      <c r="G649" s="63" t="s">
        <v>592</v>
      </c>
      <c r="H649" s="71">
        <v>800000000</v>
      </c>
      <c r="I649" s="60">
        <f t="shared" si="14"/>
        <v>800000000</v>
      </c>
      <c r="J649" s="59" t="s">
        <v>35</v>
      </c>
      <c r="K649" s="59" t="s">
        <v>35</v>
      </c>
      <c r="L649" s="59" t="s">
        <v>36</v>
      </c>
    </row>
    <row r="650" spans="2:12" s="13" customFormat="1" ht="98.25" customHeight="1">
      <c r="B650" s="63">
        <v>81101516</v>
      </c>
      <c r="C650" s="93" t="s">
        <v>526</v>
      </c>
      <c r="D650" s="63" t="s">
        <v>129</v>
      </c>
      <c r="E650" s="63" t="s">
        <v>147</v>
      </c>
      <c r="F650" s="63" t="s">
        <v>183</v>
      </c>
      <c r="G650" s="63" t="s">
        <v>592</v>
      </c>
      <c r="H650" s="71">
        <f>+H649*0.08</f>
        <v>64000000</v>
      </c>
      <c r="I650" s="60">
        <f t="shared" si="14"/>
        <v>64000000</v>
      </c>
      <c r="J650" s="59" t="s">
        <v>35</v>
      </c>
      <c r="K650" s="59" t="s">
        <v>35</v>
      </c>
      <c r="L650" s="59" t="s">
        <v>36</v>
      </c>
    </row>
    <row r="651" spans="2:12" s="13" customFormat="1" ht="98.25" customHeight="1">
      <c r="B651" s="63">
        <v>81101516</v>
      </c>
      <c r="C651" s="93" t="s">
        <v>527</v>
      </c>
      <c r="D651" s="63" t="s">
        <v>130</v>
      </c>
      <c r="E651" s="63" t="s">
        <v>48</v>
      </c>
      <c r="F651" s="63" t="s">
        <v>39</v>
      </c>
      <c r="G651" s="63" t="s">
        <v>592</v>
      </c>
      <c r="H651" s="71">
        <v>2622178538</v>
      </c>
      <c r="I651" s="60">
        <f t="shared" si="14"/>
        <v>2622178538</v>
      </c>
      <c r="J651" s="59" t="s">
        <v>35</v>
      </c>
      <c r="K651" s="59" t="s">
        <v>35</v>
      </c>
      <c r="L651" s="59" t="s">
        <v>36</v>
      </c>
    </row>
    <row r="652" spans="2:12" s="13" customFormat="1" ht="98.25" customHeight="1">
      <c r="B652" s="63">
        <v>81101516</v>
      </c>
      <c r="C652" s="93" t="s">
        <v>528</v>
      </c>
      <c r="D652" s="63" t="s">
        <v>130</v>
      </c>
      <c r="E652" s="63" t="s">
        <v>147</v>
      </c>
      <c r="F652" s="63" t="s">
        <v>183</v>
      </c>
      <c r="G652" s="63" t="s">
        <v>592</v>
      </c>
      <c r="H652" s="71">
        <f>+H651*0.08</f>
        <v>209774283.04</v>
      </c>
      <c r="I652" s="60">
        <f t="shared" si="14"/>
        <v>209774283.04</v>
      </c>
      <c r="J652" s="59" t="s">
        <v>35</v>
      </c>
      <c r="K652" s="59" t="s">
        <v>35</v>
      </c>
      <c r="L652" s="59" t="s">
        <v>36</v>
      </c>
    </row>
    <row r="653" spans="2:12" s="13" customFormat="1" ht="98.25" customHeight="1">
      <c r="B653" s="63">
        <v>81101516</v>
      </c>
      <c r="C653" s="93" t="s">
        <v>529</v>
      </c>
      <c r="D653" s="63" t="s">
        <v>177</v>
      </c>
      <c r="E653" s="63" t="s">
        <v>185</v>
      </c>
      <c r="F653" s="63" t="s">
        <v>183</v>
      </c>
      <c r="G653" s="63" t="s">
        <v>592</v>
      </c>
      <c r="H653" s="71">
        <v>110000000</v>
      </c>
      <c r="I653" s="60">
        <f t="shared" si="14"/>
        <v>110000000</v>
      </c>
      <c r="J653" s="59" t="s">
        <v>35</v>
      </c>
      <c r="K653" s="59" t="s">
        <v>35</v>
      </c>
      <c r="L653" s="59" t="s">
        <v>36</v>
      </c>
    </row>
    <row r="654" spans="2:12" s="13" customFormat="1" ht="98.25" customHeight="1">
      <c r="B654" s="63">
        <v>81101516</v>
      </c>
      <c r="C654" s="93" t="s">
        <v>530</v>
      </c>
      <c r="D654" s="63" t="s">
        <v>177</v>
      </c>
      <c r="E654" s="63" t="s">
        <v>48</v>
      </c>
      <c r="F654" s="63" t="s">
        <v>183</v>
      </c>
      <c r="G654" s="63" t="s">
        <v>592</v>
      </c>
      <c r="H654" s="71">
        <v>300000000</v>
      </c>
      <c r="I654" s="60">
        <f t="shared" si="14"/>
        <v>300000000</v>
      </c>
      <c r="J654" s="59" t="s">
        <v>35</v>
      </c>
      <c r="K654" s="59" t="s">
        <v>35</v>
      </c>
      <c r="L654" s="59" t="s">
        <v>36</v>
      </c>
    </row>
    <row r="655" spans="2:12" s="13" customFormat="1" ht="98.25" customHeight="1">
      <c r="B655" s="63">
        <v>81101516</v>
      </c>
      <c r="C655" s="93" t="s">
        <v>531</v>
      </c>
      <c r="D655" s="63" t="s">
        <v>178</v>
      </c>
      <c r="E655" s="63" t="s">
        <v>185</v>
      </c>
      <c r="F655" s="63" t="s">
        <v>183</v>
      </c>
      <c r="G655" s="63" t="s">
        <v>592</v>
      </c>
      <c r="H655" s="71">
        <v>100000000</v>
      </c>
      <c r="I655" s="60">
        <f t="shared" si="14"/>
        <v>100000000</v>
      </c>
      <c r="J655" s="59" t="s">
        <v>35</v>
      </c>
      <c r="K655" s="59" t="s">
        <v>35</v>
      </c>
      <c r="L655" s="59" t="s">
        <v>36</v>
      </c>
    </row>
    <row r="656" spans="2:12" s="13" customFormat="1" ht="98.25" customHeight="1">
      <c r="B656" s="63">
        <v>81101516</v>
      </c>
      <c r="C656" s="93" t="s">
        <v>532</v>
      </c>
      <c r="D656" s="63" t="s">
        <v>46</v>
      </c>
      <c r="E656" s="63" t="s">
        <v>48</v>
      </c>
      <c r="F656" s="63" t="s">
        <v>183</v>
      </c>
      <c r="G656" s="63" t="s">
        <v>592</v>
      </c>
      <c r="H656" s="71">
        <v>250000000</v>
      </c>
      <c r="I656" s="60">
        <f t="shared" si="14"/>
        <v>250000000</v>
      </c>
      <c r="J656" s="59" t="s">
        <v>35</v>
      </c>
      <c r="K656" s="59" t="s">
        <v>35</v>
      </c>
      <c r="L656" s="59" t="s">
        <v>36</v>
      </c>
    </row>
    <row r="657" spans="2:12" s="13" customFormat="1" ht="98.25" customHeight="1">
      <c r="B657" s="63">
        <v>81101516</v>
      </c>
      <c r="C657" s="93" t="s">
        <v>533</v>
      </c>
      <c r="D657" s="63" t="s">
        <v>178</v>
      </c>
      <c r="E657" s="63" t="s">
        <v>48</v>
      </c>
      <c r="F657" s="63" t="s">
        <v>183</v>
      </c>
      <c r="G657" s="63" t="s">
        <v>592</v>
      </c>
      <c r="H657" s="71">
        <v>300000000</v>
      </c>
      <c r="I657" s="60">
        <f t="shared" si="14"/>
        <v>300000000</v>
      </c>
      <c r="J657" s="59" t="s">
        <v>35</v>
      </c>
      <c r="K657" s="59" t="s">
        <v>35</v>
      </c>
      <c r="L657" s="59" t="s">
        <v>36</v>
      </c>
    </row>
    <row r="658" spans="2:12" s="13" customFormat="1" ht="98.25" customHeight="1">
      <c r="B658" s="63">
        <v>81101516</v>
      </c>
      <c r="C658" s="93" t="s">
        <v>534</v>
      </c>
      <c r="D658" s="63" t="s">
        <v>606</v>
      </c>
      <c r="E658" s="63" t="s">
        <v>48</v>
      </c>
      <c r="F658" s="63" t="s">
        <v>39</v>
      </c>
      <c r="G658" s="63" t="s">
        <v>592</v>
      </c>
      <c r="H658" s="71">
        <v>626031136</v>
      </c>
      <c r="I658" s="60">
        <f t="shared" si="14"/>
        <v>626031136</v>
      </c>
      <c r="J658" s="59" t="s">
        <v>35</v>
      </c>
      <c r="K658" s="59" t="s">
        <v>35</v>
      </c>
      <c r="L658" s="59" t="s">
        <v>36</v>
      </c>
    </row>
    <row r="659" spans="2:12" s="13" customFormat="1" ht="98.25" customHeight="1">
      <c r="B659" s="63">
        <v>81101516</v>
      </c>
      <c r="C659" s="93" t="s">
        <v>535</v>
      </c>
      <c r="D659" s="63" t="s">
        <v>606</v>
      </c>
      <c r="E659" s="63" t="s">
        <v>147</v>
      </c>
      <c r="F659" s="63" t="s">
        <v>183</v>
      </c>
      <c r="G659" s="63" t="s">
        <v>592</v>
      </c>
      <c r="H659" s="71">
        <f>+H658*0.08</f>
        <v>50082490.88</v>
      </c>
      <c r="I659" s="60">
        <f t="shared" si="14"/>
        <v>50082490.88</v>
      </c>
      <c r="J659" s="59" t="s">
        <v>35</v>
      </c>
      <c r="K659" s="59" t="s">
        <v>35</v>
      </c>
      <c r="L659" s="59" t="s">
        <v>36</v>
      </c>
    </row>
    <row r="660" spans="2:12" s="13" customFormat="1" ht="98.25" customHeight="1">
      <c r="B660" s="63">
        <v>81101516</v>
      </c>
      <c r="C660" s="93" t="s">
        <v>536</v>
      </c>
      <c r="D660" s="63" t="s">
        <v>129</v>
      </c>
      <c r="E660" s="63" t="s">
        <v>48</v>
      </c>
      <c r="F660" s="63" t="s">
        <v>39</v>
      </c>
      <c r="G660" s="63" t="s">
        <v>592</v>
      </c>
      <c r="H660" s="71">
        <v>400000000</v>
      </c>
      <c r="I660" s="60">
        <f t="shared" si="14"/>
        <v>400000000</v>
      </c>
      <c r="J660" s="59" t="s">
        <v>35</v>
      </c>
      <c r="K660" s="59" t="s">
        <v>35</v>
      </c>
      <c r="L660" s="59" t="s">
        <v>36</v>
      </c>
    </row>
    <row r="661" spans="2:12" s="13" customFormat="1" ht="98.25" customHeight="1">
      <c r="B661" s="63">
        <v>81101516</v>
      </c>
      <c r="C661" s="93" t="s">
        <v>537</v>
      </c>
      <c r="D661" s="63" t="s">
        <v>129</v>
      </c>
      <c r="E661" s="63" t="s">
        <v>147</v>
      </c>
      <c r="F661" s="63" t="s">
        <v>183</v>
      </c>
      <c r="G661" s="63" t="s">
        <v>592</v>
      </c>
      <c r="H661" s="71">
        <f>+H660*0.08</f>
        <v>32000000</v>
      </c>
      <c r="I661" s="60">
        <f t="shared" si="14"/>
        <v>32000000</v>
      </c>
      <c r="J661" s="59" t="s">
        <v>35</v>
      </c>
      <c r="K661" s="59" t="s">
        <v>35</v>
      </c>
      <c r="L661" s="59" t="s">
        <v>36</v>
      </c>
    </row>
    <row r="662" spans="2:12" s="13" customFormat="1" ht="98.25" customHeight="1">
      <c r="B662" s="63">
        <v>81101516</v>
      </c>
      <c r="C662" s="93" t="s">
        <v>538</v>
      </c>
      <c r="D662" s="63" t="s">
        <v>129</v>
      </c>
      <c r="E662" s="63" t="s">
        <v>48</v>
      </c>
      <c r="F662" s="63" t="s">
        <v>39</v>
      </c>
      <c r="G662" s="63" t="s">
        <v>592</v>
      </c>
      <c r="H662" s="71">
        <v>300000000</v>
      </c>
      <c r="I662" s="60">
        <f t="shared" si="14"/>
        <v>300000000</v>
      </c>
      <c r="J662" s="59" t="s">
        <v>35</v>
      </c>
      <c r="K662" s="59" t="s">
        <v>35</v>
      </c>
      <c r="L662" s="59" t="s">
        <v>36</v>
      </c>
    </row>
    <row r="663" spans="2:12" s="13" customFormat="1" ht="75.75" customHeight="1">
      <c r="B663" s="63">
        <v>81101516</v>
      </c>
      <c r="C663" s="93" t="s">
        <v>539</v>
      </c>
      <c r="D663" s="63" t="s">
        <v>129</v>
      </c>
      <c r="E663" s="63" t="s">
        <v>147</v>
      </c>
      <c r="F663" s="63" t="s">
        <v>183</v>
      </c>
      <c r="G663" s="63" t="s">
        <v>592</v>
      </c>
      <c r="H663" s="71">
        <f>+H662*0.08</f>
        <v>24000000</v>
      </c>
      <c r="I663" s="60">
        <f t="shared" si="14"/>
        <v>24000000</v>
      </c>
      <c r="J663" s="59" t="s">
        <v>35</v>
      </c>
      <c r="K663" s="59" t="s">
        <v>35</v>
      </c>
      <c r="L663" s="59" t="s">
        <v>36</v>
      </c>
    </row>
    <row r="664" spans="2:12" s="13" customFormat="1" ht="75" customHeight="1">
      <c r="B664" s="63">
        <v>81101516</v>
      </c>
      <c r="C664" s="93" t="s">
        <v>540</v>
      </c>
      <c r="D664" s="63" t="s">
        <v>605</v>
      </c>
      <c r="E664" s="63" t="s">
        <v>48</v>
      </c>
      <c r="F664" s="63" t="s">
        <v>39</v>
      </c>
      <c r="G664" s="63" t="s">
        <v>592</v>
      </c>
      <c r="H664" s="71">
        <v>2500000000</v>
      </c>
      <c r="I664" s="60">
        <f t="shared" si="14"/>
        <v>2500000000</v>
      </c>
      <c r="J664" s="59" t="s">
        <v>35</v>
      </c>
      <c r="K664" s="59" t="s">
        <v>35</v>
      </c>
      <c r="L664" s="59" t="s">
        <v>36</v>
      </c>
    </row>
    <row r="665" spans="2:12" s="13" customFormat="1" ht="72.75" customHeight="1">
      <c r="B665" s="63">
        <v>81101516</v>
      </c>
      <c r="C665" s="93" t="s">
        <v>541</v>
      </c>
      <c r="D665" s="63" t="s">
        <v>605</v>
      </c>
      <c r="E665" s="63" t="s">
        <v>147</v>
      </c>
      <c r="F665" s="63" t="s">
        <v>183</v>
      </c>
      <c r="G665" s="63" t="s">
        <v>592</v>
      </c>
      <c r="H665" s="71">
        <f>+H664*0.08</f>
        <v>200000000</v>
      </c>
      <c r="I665" s="60">
        <f t="shared" si="14"/>
        <v>200000000</v>
      </c>
      <c r="J665" s="59" t="s">
        <v>35</v>
      </c>
      <c r="K665" s="59" t="s">
        <v>35</v>
      </c>
      <c r="L665" s="59" t="s">
        <v>36</v>
      </c>
    </row>
    <row r="666" spans="2:12" s="13" customFormat="1" ht="62.25" customHeight="1">
      <c r="B666" s="63">
        <v>81101516</v>
      </c>
      <c r="C666" s="93" t="s">
        <v>542</v>
      </c>
      <c r="D666" s="63" t="s">
        <v>177</v>
      </c>
      <c r="E666" s="63" t="s">
        <v>197</v>
      </c>
      <c r="F666" s="63" t="s">
        <v>183</v>
      </c>
      <c r="G666" s="63" t="s">
        <v>592</v>
      </c>
      <c r="H666" s="71">
        <v>350000000</v>
      </c>
      <c r="I666" s="60">
        <f t="shared" si="14"/>
        <v>350000000</v>
      </c>
      <c r="J666" s="59" t="s">
        <v>35</v>
      </c>
      <c r="K666" s="59" t="s">
        <v>35</v>
      </c>
      <c r="L666" s="59" t="s">
        <v>36</v>
      </c>
    </row>
    <row r="667" spans="2:12" s="13" customFormat="1" ht="98.25" customHeight="1">
      <c r="B667" s="63">
        <v>81101516</v>
      </c>
      <c r="C667" s="93" t="s">
        <v>543</v>
      </c>
      <c r="D667" s="63" t="s">
        <v>129</v>
      </c>
      <c r="E667" s="63" t="s">
        <v>48</v>
      </c>
      <c r="F667" s="63" t="s">
        <v>39</v>
      </c>
      <c r="G667" s="63" t="s">
        <v>592</v>
      </c>
      <c r="H667" s="71">
        <v>500000000</v>
      </c>
      <c r="I667" s="60">
        <f t="shared" si="14"/>
        <v>500000000</v>
      </c>
      <c r="J667" s="59" t="s">
        <v>35</v>
      </c>
      <c r="K667" s="59" t="s">
        <v>35</v>
      </c>
      <c r="L667" s="59" t="s">
        <v>36</v>
      </c>
    </row>
    <row r="668" spans="2:12" s="13" customFormat="1" ht="98.25" customHeight="1">
      <c r="B668" s="63">
        <v>81101516</v>
      </c>
      <c r="C668" s="93" t="s">
        <v>544</v>
      </c>
      <c r="D668" s="63" t="s">
        <v>129</v>
      </c>
      <c r="E668" s="63" t="s">
        <v>147</v>
      </c>
      <c r="F668" s="63" t="s">
        <v>183</v>
      </c>
      <c r="G668" s="63" t="s">
        <v>592</v>
      </c>
      <c r="H668" s="71">
        <f>+H667*0.08</f>
        <v>40000000</v>
      </c>
      <c r="I668" s="60">
        <f t="shared" si="14"/>
        <v>40000000</v>
      </c>
      <c r="J668" s="59" t="s">
        <v>35</v>
      </c>
      <c r="K668" s="59" t="s">
        <v>35</v>
      </c>
      <c r="L668" s="59" t="s">
        <v>36</v>
      </c>
    </row>
    <row r="669" spans="2:12" s="13" customFormat="1" ht="98.25" customHeight="1">
      <c r="B669" s="63">
        <v>81101516</v>
      </c>
      <c r="C669" s="93" t="s">
        <v>545</v>
      </c>
      <c r="D669" s="63" t="s">
        <v>129</v>
      </c>
      <c r="E669" s="63" t="s">
        <v>48</v>
      </c>
      <c r="F669" s="63" t="s">
        <v>39</v>
      </c>
      <c r="G669" s="63" t="s">
        <v>592</v>
      </c>
      <c r="H669" s="71">
        <v>400000000</v>
      </c>
      <c r="I669" s="60">
        <f t="shared" si="14"/>
        <v>400000000</v>
      </c>
      <c r="J669" s="59" t="s">
        <v>35</v>
      </c>
      <c r="K669" s="59" t="s">
        <v>35</v>
      </c>
      <c r="L669" s="59" t="s">
        <v>36</v>
      </c>
    </row>
    <row r="670" spans="2:12" s="13" customFormat="1" ht="98.25" customHeight="1">
      <c r="B670" s="63">
        <v>81101516</v>
      </c>
      <c r="C670" s="93" t="s">
        <v>546</v>
      </c>
      <c r="D670" s="63" t="s">
        <v>129</v>
      </c>
      <c r="E670" s="63" t="s">
        <v>147</v>
      </c>
      <c r="F670" s="63" t="s">
        <v>183</v>
      </c>
      <c r="G670" s="63" t="s">
        <v>592</v>
      </c>
      <c r="H670" s="71">
        <f>+H669*0.08</f>
        <v>32000000</v>
      </c>
      <c r="I670" s="60">
        <f t="shared" si="14"/>
        <v>32000000</v>
      </c>
      <c r="J670" s="59" t="s">
        <v>35</v>
      </c>
      <c r="K670" s="59" t="s">
        <v>35</v>
      </c>
      <c r="L670" s="59" t="s">
        <v>36</v>
      </c>
    </row>
    <row r="671" spans="2:12" s="13" customFormat="1" ht="98.25" customHeight="1">
      <c r="B671" s="63">
        <v>81101516</v>
      </c>
      <c r="C671" s="93" t="s">
        <v>547</v>
      </c>
      <c r="D671" s="63" t="s">
        <v>129</v>
      </c>
      <c r="E671" s="63" t="s">
        <v>48</v>
      </c>
      <c r="F671" s="63" t="s">
        <v>39</v>
      </c>
      <c r="G671" s="63" t="s">
        <v>592</v>
      </c>
      <c r="H671" s="71">
        <v>523397166</v>
      </c>
      <c r="I671" s="60">
        <f t="shared" si="14"/>
        <v>523397166</v>
      </c>
      <c r="J671" s="59" t="s">
        <v>35</v>
      </c>
      <c r="K671" s="59" t="s">
        <v>35</v>
      </c>
      <c r="L671" s="59" t="s">
        <v>36</v>
      </c>
    </row>
    <row r="672" spans="2:12" s="13" customFormat="1" ht="98.25" customHeight="1">
      <c r="B672" s="63">
        <v>81101516</v>
      </c>
      <c r="C672" s="93" t="s">
        <v>548</v>
      </c>
      <c r="D672" s="63" t="s">
        <v>129</v>
      </c>
      <c r="E672" s="63" t="s">
        <v>147</v>
      </c>
      <c r="F672" s="63" t="s">
        <v>183</v>
      </c>
      <c r="G672" s="63" t="s">
        <v>592</v>
      </c>
      <c r="H672" s="71">
        <f>+H671*0.08</f>
        <v>41871773.28</v>
      </c>
      <c r="I672" s="60">
        <f t="shared" si="14"/>
        <v>41871773.28</v>
      </c>
      <c r="J672" s="59" t="s">
        <v>35</v>
      </c>
      <c r="K672" s="59" t="s">
        <v>35</v>
      </c>
      <c r="L672" s="59" t="s">
        <v>36</v>
      </c>
    </row>
    <row r="673" spans="2:12" s="13" customFormat="1" ht="98.25" customHeight="1">
      <c r="B673" s="63">
        <v>81101516</v>
      </c>
      <c r="C673" s="93" t="s">
        <v>549</v>
      </c>
      <c r="D673" s="63" t="s">
        <v>177</v>
      </c>
      <c r="E673" s="63" t="s">
        <v>197</v>
      </c>
      <c r="F673" s="63" t="s">
        <v>183</v>
      </c>
      <c r="G673" s="63" t="s">
        <v>592</v>
      </c>
      <c r="H673" s="71">
        <v>460000000</v>
      </c>
      <c r="I673" s="60">
        <f t="shared" si="14"/>
        <v>460000000</v>
      </c>
      <c r="J673" s="59" t="s">
        <v>35</v>
      </c>
      <c r="K673" s="59" t="s">
        <v>35</v>
      </c>
      <c r="L673" s="59" t="s">
        <v>36</v>
      </c>
    </row>
    <row r="674" spans="2:12" s="13" customFormat="1" ht="98.25" customHeight="1">
      <c r="B674" s="63">
        <v>81101516</v>
      </c>
      <c r="C674" s="93" t="s">
        <v>550</v>
      </c>
      <c r="D674" s="63" t="s">
        <v>129</v>
      </c>
      <c r="E674" s="63" t="s">
        <v>48</v>
      </c>
      <c r="F674" s="63" t="s">
        <v>39</v>
      </c>
      <c r="G674" s="63" t="s">
        <v>592</v>
      </c>
      <c r="H674" s="71">
        <v>400000000</v>
      </c>
      <c r="I674" s="60">
        <f t="shared" si="14"/>
        <v>400000000</v>
      </c>
      <c r="J674" s="59" t="s">
        <v>35</v>
      </c>
      <c r="K674" s="59" t="s">
        <v>35</v>
      </c>
      <c r="L674" s="59" t="s">
        <v>36</v>
      </c>
    </row>
    <row r="675" spans="2:12" s="13" customFormat="1" ht="98.25" customHeight="1">
      <c r="B675" s="63">
        <v>81101516</v>
      </c>
      <c r="C675" s="93" t="s">
        <v>551</v>
      </c>
      <c r="D675" s="63" t="s">
        <v>129</v>
      </c>
      <c r="E675" s="63" t="s">
        <v>147</v>
      </c>
      <c r="F675" s="63" t="s">
        <v>183</v>
      </c>
      <c r="G675" s="63" t="s">
        <v>592</v>
      </c>
      <c r="H675" s="71">
        <f>+H674*0.08</f>
        <v>32000000</v>
      </c>
      <c r="I675" s="60">
        <f t="shared" si="14"/>
        <v>32000000</v>
      </c>
      <c r="J675" s="59" t="s">
        <v>35</v>
      </c>
      <c r="K675" s="59" t="s">
        <v>35</v>
      </c>
      <c r="L675" s="59" t="s">
        <v>36</v>
      </c>
    </row>
    <row r="676" spans="2:12" s="13" customFormat="1" ht="98.25" customHeight="1">
      <c r="B676" s="63">
        <v>81101516</v>
      </c>
      <c r="C676" s="93" t="s">
        <v>552</v>
      </c>
      <c r="D676" s="63" t="s">
        <v>606</v>
      </c>
      <c r="E676" s="63" t="s">
        <v>48</v>
      </c>
      <c r="F676" s="63" t="s">
        <v>39</v>
      </c>
      <c r="G676" s="63" t="s">
        <v>592</v>
      </c>
      <c r="H676" s="71">
        <v>400000000</v>
      </c>
      <c r="I676" s="60">
        <f t="shared" si="14"/>
        <v>400000000</v>
      </c>
      <c r="J676" s="59" t="s">
        <v>35</v>
      </c>
      <c r="K676" s="59" t="s">
        <v>35</v>
      </c>
      <c r="L676" s="59" t="s">
        <v>36</v>
      </c>
    </row>
    <row r="677" spans="2:12" s="13" customFormat="1" ht="98.25" customHeight="1">
      <c r="B677" s="63">
        <v>81101516</v>
      </c>
      <c r="C677" s="93" t="s">
        <v>553</v>
      </c>
      <c r="D677" s="63" t="s">
        <v>606</v>
      </c>
      <c r="E677" s="63" t="s">
        <v>147</v>
      </c>
      <c r="F677" s="63" t="s">
        <v>183</v>
      </c>
      <c r="G677" s="63" t="s">
        <v>592</v>
      </c>
      <c r="H677" s="71">
        <f>+H676*0.08</f>
        <v>32000000</v>
      </c>
      <c r="I677" s="60">
        <f t="shared" si="14"/>
        <v>32000000</v>
      </c>
      <c r="J677" s="59" t="s">
        <v>35</v>
      </c>
      <c r="K677" s="59" t="s">
        <v>35</v>
      </c>
      <c r="L677" s="59" t="s">
        <v>36</v>
      </c>
    </row>
    <row r="678" spans="2:12" s="13" customFormat="1" ht="98.25" customHeight="1">
      <c r="B678" s="63">
        <v>81101516</v>
      </c>
      <c r="C678" s="93" t="s">
        <v>554</v>
      </c>
      <c r="D678" s="63" t="s">
        <v>46</v>
      </c>
      <c r="E678" s="63" t="s">
        <v>185</v>
      </c>
      <c r="F678" s="63" t="s">
        <v>183</v>
      </c>
      <c r="G678" s="63" t="s">
        <v>592</v>
      </c>
      <c r="H678" s="71">
        <v>200000000</v>
      </c>
      <c r="I678" s="60">
        <f t="shared" si="14"/>
        <v>200000000</v>
      </c>
      <c r="J678" s="59" t="s">
        <v>35</v>
      </c>
      <c r="K678" s="59" t="s">
        <v>35</v>
      </c>
      <c r="L678" s="59" t="s">
        <v>36</v>
      </c>
    </row>
    <row r="679" spans="2:12" s="13" customFormat="1" ht="98.25" customHeight="1">
      <c r="B679" s="63">
        <v>81101516</v>
      </c>
      <c r="C679" s="93" t="s">
        <v>555</v>
      </c>
      <c r="D679" s="63" t="s">
        <v>46</v>
      </c>
      <c r="E679" s="63" t="s">
        <v>147</v>
      </c>
      <c r="F679" s="63" t="s">
        <v>183</v>
      </c>
      <c r="G679" s="63" t="s">
        <v>592</v>
      </c>
      <c r="H679" s="71">
        <v>371728613</v>
      </c>
      <c r="I679" s="60">
        <f t="shared" si="14"/>
        <v>371728613</v>
      </c>
      <c r="J679" s="59" t="s">
        <v>35</v>
      </c>
      <c r="K679" s="59" t="s">
        <v>35</v>
      </c>
      <c r="L679" s="59" t="s">
        <v>36</v>
      </c>
    </row>
    <row r="680" spans="2:12" s="13" customFormat="1" ht="98.25" customHeight="1">
      <c r="B680" s="63">
        <v>81101516</v>
      </c>
      <c r="C680" s="93" t="s">
        <v>556</v>
      </c>
      <c r="D680" s="63" t="s">
        <v>46</v>
      </c>
      <c r="E680" s="63" t="s">
        <v>185</v>
      </c>
      <c r="F680" s="63" t="s">
        <v>183</v>
      </c>
      <c r="G680" s="63" t="s">
        <v>592</v>
      </c>
      <c r="H680" s="71">
        <v>100000000</v>
      </c>
      <c r="I680" s="60">
        <f t="shared" si="14"/>
        <v>100000000</v>
      </c>
      <c r="J680" s="59" t="s">
        <v>35</v>
      </c>
      <c r="K680" s="59" t="s">
        <v>35</v>
      </c>
      <c r="L680" s="59" t="s">
        <v>36</v>
      </c>
    </row>
    <row r="681" spans="2:12" s="13" customFormat="1" ht="98.25" customHeight="1">
      <c r="B681" s="63">
        <v>81101516</v>
      </c>
      <c r="C681" s="93" t="s">
        <v>557</v>
      </c>
      <c r="D681" s="63" t="s">
        <v>130</v>
      </c>
      <c r="E681" s="63" t="s">
        <v>697</v>
      </c>
      <c r="F681" s="63" t="s">
        <v>39</v>
      </c>
      <c r="G681" s="63" t="s">
        <v>592</v>
      </c>
      <c r="H681" s="71">
        <v>6000000000</v>
      </c>
      <c r="I681" s="60">
        <f t="shared" si="14"/>
        <v>6000000000</v>
      </c>
      <c r="J681" s="59" t="s">
        <v>35</v>
      </c>
      <c r="K681" s="59" t="s">
        <v>35</v>
      </c>
      <c r="L681" s="59" t="s">
        <v>36</v>
      </c>
    </row>
    <row r="682" spans="2:12" s="13" customFormat="1" ht="98.25" customHeight="1">
      <c r="B682" s="63">
        <v>81101516</v>
      </c>
      <c r="C682" s="93" t="s">
        <v>558</v>
      </c>
      <c r="D682" s="63" t="s">
        <v>130</v>
      </c>
      <c r="E682" s="63" t="s">
        <v>48</v>
      </c>
      <c r="F682" s="63" t="s">
        <v>183</v>
      </c>
      <c r="G682" s="63" t="s">
        <v>592</v>
      </c>
      <c r="H682" s="71">
        <f>+H681*0.08</f>
        <v>480000000</v>
      </c>
      <c r="I682" s="60">
        <f t="shared" si="14"/>
        <v>480000000</v>
      </c>
      <c r="J682" s="59" t="s">
        <v>35</v>
      </c>
      <c r="K682" s="59" t="s">
        <v>35</v>
      </c>
      <c r="L682" s="59" t="s">
        <v>36</v>
      </c>
    </row>
    <row r="683" spans="2:12" s="13" customFormat="1" ht="98.25" customHeight="1">
      <c r="B683" s="63">
        <v>81101516</v>
      </c>
      <c r="C683" s="93" t="s">
        <v>559</v>
      </c>
      <c r="D683" s="63" t="s">
        <v>129</v>
      </c>
      <c r="E683" s="63" t="s">
        <v>48</v>
      </c>
      <c r="F683" s="63" t="s">
        <v>39</v>
      </c>
      <c r="G683" s="63" t="s">
        <v>592</v>
      </c>
      <c r="H683" s="71">
        <v>800000000</v>
      </c>
      <c r="I683" s="60">
        <f t="shared" si="14"/>
        <v>800000000</v>
      </c>
      <c r="J683" s="59" t="s">
        <v>35</v>
      </c>
      <c r="K683" s="59" t="s">
        <v>35</v>
      </c>
      <c r="L683" s="59" t="s">
        <v>36</v>
      </c>
    </row>
    <row r="684" spans="2:12" s="13" customFormat="1" ht="98.25" customHeight="1">
      <c r="B684" s="63">
        <v>81101516</v>
      </c>
      <c r="C684" s="93" t="s">
        <v>560</v>
      </c>
      <c r="D684" s="63" t="s">
        <v>129</v>
      </c>
      <c r="E684" s="63" t="s">
        <v>147</v>
      </c>
      <c r="F684" s="63" t="s">
        <v>183</v>
      </c>
      <c r="G684" s="63" t="s">
        <v>592</v>
      </c>
      <c r="H684" s="71">
        <f>+H683*0.08</f>
        <v>64000000</v>
      </c>
      <c r="I684" s="60">
        <f t="shared" si="14"/>
        <v>64000000</v>
      </c>
      <c r="J684" s="59" t="s">
        <v>35</v>
      </c>
      <c r="K684" s="59" t="s">
        <v>35</v>
      </c>
      <c r="L684" s="59" t="s">
        <v>36</v>
      </c>
    </row>
    <row r="685" spans="2:12" s="13" customFormat="1" ht="98.25" customHeight="1">
      <c r="B685" s="63">
        <v>81101516</v>
      </c>
      <c r="C685" s="93" t="s">
        <v>561</v>
      </c>
      <c r="D685" s="63" t="s">
        <v>605</v>
      </c>
      <c r="E685" s="63" t="s">
        <v>106</v>
      </c>
      <c r="F685" s="63" t="s">
        <v>39</v>
      </c>
      <c r="G685" s="63" t="s">
        <v>592</v>
      </c>
      <c r="H685" s="71">
        <v>5500000000</v>
      </c>
      <c r="I685" s="60">
        <f t="shared" si="14"/>
        <v>5500000000</v>
      </c>
      <c r="J685" s="59" t="s">
        <v>35</v>
      </c>
      <c r="K685" s="59" t="s">
        <v>35</v>
      </c>
      <c r="L685" s="59" t="s">
        <v>36</v>
      </c>
    </row>
    <row r="686" spans="2:12" s="13" customFormat="1" ht="98.25" customHeight="1">
      <c r="B686" s="63">
        <v>81101516</v>
      </c>
      <c r="C686" s="93" t="s">
        <v>562</v>
      </c>
      <c r="D686" s="63" t="s">
        <v>605</v>
      </c>
      <c r="E686" s="63" t="s">
        <v>599</v>
      </c>
      <c r="F686" s="63" t="s">
        <v>183</v>
      </c>
      <c r="G686" s="63" t="s">
        <v>592</v>
      </c>
      <c r="H686" s="71">
        <f>+H685*0.08</f>
        <v>440000000</v>
      </c>
      <c r="I686" s="60">
        <f t="shared" si="14"/>
        <v>440000000</v>
      </c>
      <c r="J686" s="59" t="s">
        <v>35</v>
      </c>
      <c r="K686" s="59" t="s">
        <v>35</v>
      </c>
      <c r="L686" s="59" t="s">
        <v>36</v>
      </c>
    </row>
    <row r="687" spans="2:12" s="13" customFormat="1" ht="98.25" customHeight="1">
      <c r="B687" s="63">
        <v>81101516</v>
      </c>
      <c r="C687" s="93" t="s">
        <v>563</v>
      </c>
      <c r="D687" s="63" t="s">
        <v>178</v>
      </c>
      <c r="E687" s="63" t="s">
        <v>197</v>
      </c>
      <c r="F687" s="63" t="s">
        <v>183</v>
      </c>
      <c r="G687" s="63" t="s">
        <v>592</v>
      </c>
      <c r="H687" s="71">
        <v>650000000</v>
      </c>
      <c r="I687" s="60">
        <f t="shared" si="14"/>
        <v>650000000</v>
      </c>
      <c r="J687" s="59" t="s">
        <v>35</v>
      </c>
      <c r="K687" s="59" t="s">
        <v>35</v>
      </c>
      <c r="L687" s="59" t="s">
        <v>36</v>
      </c>
    </row>
    <row r="688" spans="2:12" s="13" customFormat="1" ht="108.75" customHeight="1">
      <c r="B688" s="63">
        <v>81101516</v>
      </c>
      <c r="C688" s="93" t="s">
        <v>564</v>
      </c>
      <c r="D688" s="63" t="s">
        <v>129</v>
      </c>
      <c r="E688" s="63" t="s">
        <v>197</v>
      </c>
      <c r="F688" s="63" t="s">
        <v>39</v>
      </c>
      <c r="G688" s="63" t="s">
        <v>592</v>
      </c>
      <c r="H688" s="71">
        <v>2000000000</v>
      </c>
      <c r="I688" s="60">
        <f t="shared" si="14"/>
        <v>2000000000</v>
      </c>
      <c r="J688" s="59" t="s">
        <v>35</v>
      </c>
      <c r="K688" s="59" t="s">
        <v>35</v>
      </c>
      <c r="L688" s="59" t="s">
        <v>36</v>
      </c>
    </row>
    <row r="689" spans="2:12" s="13" customFormat="1" ht="78" customHeight="1">
      <c r="B689" s="63">
        <v>81101516</v>
      </c>
      <c r="C689" s="93" t="s">
        <v>565</v>
      </c>
      <c r="D689" s="63" t="s">
        <v>129</v>
      </c>
      <c r="E689" s="63" t="s">
        <v>148</v>
      </c>
      <c r="F689" s="63" t="s">
        <v>183</v>
      </c>
      <c r="G689" s="63" t="s">
        <v>592</v>
      </c>
      <c r="H689" s="71">
        <f>+H688*0.08</f>
        <v>160000000</v>
      </c>
      <c r="I689" s="60">
        <f t="shared" si="14"/>
        <v>160000000</v>
      </c>
      <c r="J689" s="59" t="s">
        <v>35</v>
      </c>
      <c r="K689" s="59" t="s">
        <v>35</v>
      </c>
      <c r="L689" s="59" t="s">
        <v>36</v>
      </c>
    </row>
    <row r="690" spans="2:12" s="13" customFormat="1" ht="63" customHeight="1">
      <c r="B690" s="63">
        <v>81101516</v>
      </c>
      <c r="C690" s="93" t="s">
        <v>566</v>
      </c>
      <c r="D690" s="63" t="s">
        <v>177</v>
      </c>
      <c r="E690" s="63" t="s">
        <v>697</v>
      </c>
      <c r="F690" s="63" t="s">
        <v>183</v>
      </c>
      <c r="G690" s="63" t="s">
        <v>592</v>
      </c>
      <c r="H690" s="71">
        <v>2500000000</v>
      </c>
      <c r="I690" s="60">
        <f t="shared" si="14"/>
        <v>2500000000</v>
      </c>
      <c r="J690" s="59" t="s">
        <v>35</v>
      </c>
      <c r="K690" s="59" t="s">
        <v>35</v>
      </c>
      <c r="L690" s="59" t="s">
        <v>36</v>
      </c>
    </row>
    <row r="691" spans="2:12" s="13" customFormat="1" ht="77.25" customHeight="1">
      <c r="B691" s="63">
        <v>81101516</v>
      </c>
      <c r="C691" s="93" t="s">
        <v>567</v>
      </c>
      <c r="D691" s="63" t="s">
        <v>46</v>
      </c>
      <c r="E691" s="63" t="s">
        <v>197</v>
      </c>
      <c r="F691" s="63" t="s">
        <v>183</v>
      </c>
      <c r="G691" s="63" t="s">
        <v>592</v>
      </c>
      <c r="H691" s="71">
        <v>494647865</v>
      </c>
      <c r="I691" s="60">
        <f t="shared" si="14"/>
        <v>494647865</v>
      </c>
      <c r="J691" s="59" t="s">
        <v>35</v>
      </c>
      <c r="K691" s="59" t="s">
        <v>35</v>
      </c>
      <c r="L691" s="59" t="s">
        <v>36</v>
      </c>
    </row>
    <row r="692" spans="2:12" s="13" customFormat="1" ht="66" customHeight="1">
      <c r="B692" s="63">
        <v>81101516</v>
      </c>
      <c r="C692" s="93" t="s">
        <v>568</v>
      </c>
      <c r="D692" s="63" t="s">
        <v>606</v>
      </c>
      <c r="E692" s="63" t="s">
        <v>48</v>
      </c>
      <c r="F692" s="63" t="s">
        <v>39</v>
      </c>
      <c r="G692" s="63" t="s">
        <v>592</v>
      </c>
      <c r="H692" s="71">
        <v>650000000</v>
      </c>
      <c r="I692" s="60">
        <f t="shared" si="14"/>
        <v>650000000</v>
      </c>
      <c r="J692" s="59" t="s">
        <v>35</v>
      </c>
      <c r="K692" s="59" t="s">
        <v>35</v>
      </c>
      <c r="L692" s="59" t="s">
        <v>36</v>
      </c>
    </row>
    <row r="693" spans="2:12" s="13" customFormat="1" ht="83.25" customHeight="1">
      <c r="B693" s="63">
        <v>81101516</v>
      </c>
      <c r="C693" s="93" t="s">
        <v>569</v>
      </c>
      <c r="D693" s="63" t="s">
        <v>606</v>
      </c>
      <c r="E693" s="63" t="s">
        <v>147</v>
      </c>
      <c r="F693" s="63" t="s">
        <v>183</v>
      </c>
      <c r="G693" s="63" t="s">
        <v>592</v>
      </c>
      <c r="H693" s="71">
        <f>+H692*0.08</f>
        <v>52000000</v>
      </c>
      <c r="I693" s="60">
        <f t="shared" si="14"/>
        <v>52000000</v>
      </c>
      <c r="J693" s="59" t="s">
        <v>35</v>
      </c>
      <c r="K693" s="59" t="s">
        <v>35</v>
      </c>
      <c r="L693" s="59" t="s">
        <v>36</v>
      </c>
    </row>
    <row r="694" spans="2:12" s="13" customFormat="1" ht="98.25" customHeight="1">
      <c r="B694" s="63">
        <v>81101516</v>
      </c>
      <c r="C694" s="93" t="s">
        <v>570</v>
      </c>
      <c r="D694" s="63" t="s">
        <v>46</v>
      </c>
      <c r="E694" s="63" t="s">
        <v>179</v>
      </c>
      <c r="F694" s="63" t="s">
        <v>38</v>
      </c>
      <c r="G694" s="63" t="s">
        <v>37</v>
      </c>
      <c r="H694" s="71">
        <v>48000000</v>
      </c>
      <c r="I694" s="60">
        <f t="shared" si="14"/>
        <v>48000000</v>
      </c>
      <c r="J694" s="59" t="s">
        <v>35</v>
      </c>
      <c r="K694" s="59" t="s">
        <v>35</v>
      </c>
      <c r="L694" s="59" t="s">
        <v>36</v>
      </c>
    </row>
    <row r="695" spans="2:12" s="13" customFormat="1" ht="98.25" customHeight="1">
      <c r="B695" s="63">
        <v>81101516</v>
      </c>
      <c r="C695" s="93" t="s">
        <v>571</v>
      </c>
      <c r="D695" s="63" t="s">
        <v>46</v>
      </c>
      <c r="E695" s="63" t="s">
        <v>179</v>
      </c>
      <c r="F695" s="63" t="s">
        <v>38</v>
      </c>
      <c r="G695" s="63" t="s">
        <v>37</v>
      </c>
      <c r="H695" s="71">
        <v>36000000</v>
      </c>
      <c r="I695" s="60">
        <f t="shared" si="14"/>
        <v>36000000</v>
      </c>
      <c r="J695" s="59" t="s">
        <v>35</v>
      </c>
      <c r="K695" s="59" t="s">
        <v>35</v>
      </c>
      <c r="L695" s="59" t="s">
        <v>36</v>
      </c>
    </row>
    <row r="696" spans="2:12" s="13" customFormat="1" ht="98.25" customHeight="1">
      <c r="B696" s="63">
        <v>81101516</v>
      </c>
      <c r="C696" s="93" t="s">
        <v>571</v>
      </c>
      <c r="D696" s="63" t="s">
        <v>46</v>
      </c>
      <c r="E696" s="63" t="s">
        <v>179</v>
      </c>
      <c r="F696" s="63" t="s">
        <v>38</v>
      </c>
      <c r="G696" s="63" t="s">
        <v>37</v>
      </c>
      <c r="H696" s="71">
        <v>36000000</v>
      </c>
      <c r="I696" s="60">
        <f aca="true" t="shared" si="15" ref="I696:I759">+H696</f>
        <v>36000000</v>
      </c>
      <c r="J696" s="59" t="s">
        <v>35</v>
      </c>
      <c r="K696" s="59" t="s">
        <v>35</v>
      </c>
      <c r="L696" s="59" t="s">
        <v>36</v>
      </c>
    </row>
    <row r="697" spans="2:12" s="13" customFormat="1" ht="98.25" customHeight="1">
      <c r="B697" s="63">
        <v>81101516</v>
      </c>
      <c r="C697" s="93" t="s">
        <v>735</v>
      </c>
      <c r="D697" s="63" t="s">
        <v>46</v>
      </c>
      <c r="E697" s="63" t="s">
        <v>179</v>
      </c>
      <c r="F697" s="63" t="s">
        <v>38</v>
      </c>
      <c r="G697" s="63" t="s">
        <v>37</v>
      </c>
      <c r="H697" s="71">
        <v>20000000</v>
      </c>
      <c r="I697" s="60">
        <f t="shared" si="15"/>
        <v>20000000</v>
      </c>
      <c r="J697" s="59" t="s">
        <v>35</v>
      </c>
      <c r="K697" s="59" t="s">
        <v>35</v>
      </c>
      <c r="L697" s="59" t="s">
        <v>36</v>
      </c>
    </row>
    <row r="698" spans="2:12" s="13" customFormat="1" ht="98.25" customHeight="1">
      <c r="B698" s="63">
        <v>81101516</v>
      </c>
      <c r="C698" s="93" t="s">
        <v>736</v>
      </c>
      <c r="D698" s="63" t="s">
        <v>46</v>
      </c>
      <c r="E698" s="63" t="s">
        <v>179</v>
      </c>
      <c r="F698" s="63" t="s">
        <v>38</v>
      </c>
      <c r="G698" s="63" t="s">
        <v>37</v>
      </c>
      <c r="H698" s="71">
        <v>26400000</v>
      </c>
      <c r="I698" s="60">
        <f t="shared" si="15"/>
        <v>26400000</v>
      </c>
      <c r="J698" s="59" t="s">
        <v>35</v>
      </c>
      <c r="K698" s="59" t="s">
        <v>35</v>
      </c>
      <c r="L698" s="59" t="s">
        <v>36</v>
      </c>
    </row>
    <row r="699" spans="2:12" s="13" customFormat="1" ht="98.25" customHeight="1">
      <c r="B699" s="63">
        <v>81101516</v>
      </c>
      <c r="C699" s="93" t="s">
        <v>572</v>
      </c>
      <c r="D699" s="63" t="s">
        <v>46</v>
      </c>
      <c r="E699" s="63" t="s">
        <v>179</v>
      </c>
      <c r="F699" s="63" t="s">
        <v>38</v>
      </c>
      <c r="G699" s="63" t="s">
        <v>37</v>
      </c>
      <c r="H699" s="71">
        <v>26000000</v>
      </c>
      <c r="I699" s="60">
        <f t="shared" si="15"/>
        <v>26000000</v>
      </c>
      <c r="J699" s="59" t="s">
        <v>35</v>
      </c>
      <c r="K699" s="59" t="s">
        <v>35</v>
      </c>
      <c r="L699" s="59" t="s">
        <v>36</v>
      </c>
    </row>
    <row r="700" spans="2:12" s="13" customFormat="1" ht="98.25" customHeight="1">
      <c r="B700" s="63">
        <v>81101516</v>
      </c>
      <c r="C700" s="93" t="s">
        <v>573</v>
      </c>
      <c r="D700" s="63" t="s">
        <v>46</v>
      </c>
      <c r="E700" s="63" t="s">
        <v>179</v>
      </c>
      <c r="F700" s="63" t="s">
        <v>38</v>
      </c>
      <c r="G700" s="63" t="s">
        <v>37</v>
      </c>
      <c r="H700" s="71">
        <v>13824000</v>
      </c>
      <c r="I700" s="60">
        <f t="shared" si="15"/>
        <v>13824000</v>
      </c>
      <c r="J700" s="59" t="s">
        <v>35</v>
      </c>
      <c r="K700" s="59" t="s">
        <v>35</v>
      </c>
      <c r="L700" s="59" t="s">
        <v>36</v>
      </c>
    </row>
    <row r="701" spans="2:12" s="13" customFormat="1" ht="98.25" customHeight="1">
      <c r="B701" s="63">
        <v>81101516</v>
      </c>
      <c r="C701" s="93" t="s">
        <v>574</v>
      </c>
      <c r="D701" s="63" t="s">
        <v>46</v>
      </c>
      <c r="E701" s="63" t="s">
        <v>179</v>
      </c>
      <c r="F701" s="63" t="s">
        <v>38</v>
      </c>
      <c r="G701" s="63" t="s">
        <v>37</v>
      </c>
      <c r="H701" s="71">
        <v>43200000</v>
      </c>
      <c r="I701" s="60">
        <f t="shared" si="15"/>
        <v>43200000</v>
      </c>
      <c r="J701" s="59" t="s">
        <v>35</v>
      </c>
      <c r="K701" s="59" t="s">
        <v>35</v>
      </c>
      <c r="L701" s="59" t="s">
        <v>36</v>
      </c>
    </row>
    <row r="702" spans="2:12" s="13" customFormat="1" ht="98.25" customHeight="1">
      <c r="B702" s="63">
        <v>81101516</v>
      </c>
      <c r="C702" s="93" t="s">
        <v>575</v>
      </c>
      <c r="D702" s="63" t="s">
        <v>46</v>
      </c>
      <c r="E702" s="63" t="s">
        <v>179</v>
      </c>
      <c r="F702" s="63" t="s">
        <v>38</v>
      </c>
      <c r="G702" s="63" t="s">
        <v>37</v>
      </c>
      <c r="H702" s="71">
        <v>32000000</v>
      </c>
      <c r="I702" s="60">
        <f t="shared" si="15"/>
        <v>32000000</v>
      </c>
      <c r="J702" s="59" t="s">
        <v>35</v>
      </c>
      <c r="K702" s="59" t="s">
        <v>35</v>
      </c>
      <c r="L702" s="59" t="s">
        <v>36</v>
      </c>
    </row>
    <row r="703" spans="2:12" s="13" customFormat="1" ht="98.25" customHeight="1">
      <c r="B703" s="63">
        <v>81101516</v>
      </c>
      <c r="C703" s="93" t="s">
        <v>576</v>
      </c>
      <c r="D703" s="63" t="s">
        <v>46</v>
      </c>
      <c r="E703" s="63" t="s">
        <v>179</v>
      </c>
      <c r="F703" s="63" t="s">
        <v>38</v>
      </c>
      <c r="G703" s="63" t="s">
        <v>37</v>
      </c>
      <c r="H703" s="71">
        <v>15552000</v>
      </c>
      <c r="I703" s="60">
        <f t="shared" si="15"/>
        <v>15552000</v>
      </c>
      <c r="J703" s="59" t="s">
        <v>35</v>
      </c>
      <c r="K703" s="59" t="s">
        <v>35</v>
      </c>
      <c r="L703" s="59" t="s">
        <v>36</v>
      </c>
    </row>
    <row r="704" spans="2:12" s="13" customFormat="1" ht="98.25" customHeight="1">
      <c r="B704" s="63">
        <v>81101516</v>
      </c>
      <c r="C704" s="93" t="s">
        <v>577</v>
      </c>
      <c r="D704" s="63" t="s">
        <v>46</v>
      </c>
      <c r="E704" s="63" t="s">
        <v>179</v>
      </c>
      <c r="F704" s="63" t="s">
        <v>38</v>
      </c>
      <c r="G704" s="63" t="s">
        <v>37</v>
      </c>
      <c r="H704" s="71">
        <v>44000000</v>
      </c>
      <c r="I704" s="60">
        <f t="shared" si="15"/>
        <v>44000000</v>
      </c>
      <c r="J704" s="59" t="s">
        <v>35</v>
      </c>
      <c r="K704" s="59" t="s">
        <v>35</v>
      </c>
      <c r="L704" s="59" t="s">
        <v>36</v>
      </c>
    </row>
    <row r="705" spans="2:12" s="13" customFormat="1" ht="98.25" customHeight="1">
      <c r="B705" s="63">
        <v>81101516</v>
      </c>
      <c r="C705" s="93" t="s">
        <v>570</v>
      </c>
      <c r="D705" s="63" t="s">
        <v>46</v>
      </c>
      <c r="E705" s="63" t="s">
        <v>179</v>
      </c>
      <c r="F705" s="63" t="s">
        <v>38</v>
      </c>
      <c r="G705" s="63" t="s">
        <v>37</v>
      </c>
      <c r="H705" s="71">
        <v>40000000</v>
      </c>
      <c r="I705" s="60">
        <f t="shared" si="15"/>
        <v>40000000</v>
      </c>
      <c r="J705" s="59" t="s">
        <v>35</v>
      </c>
      <c r="K705" s="59" t="s">
        <v>35</v>
      </c>
      <c r="L705" s="59" t="s">
        <v>36</v>
      </c>
    </row>
    <row r="706" spans="2:12" s="13" customFormat="1" ht="98.25" customHeight="1">
      <c r="B706" s="63">
        <v>81101516</v>
      </c>
      <c r="C706" s="93" t="s">
        <v>578</v>
      </c>
      <c r="D706" s="63" t="s">
        <v>46</v>
      </c>
      <c r="E706" s="63" t="s">
        <v>179</v>
      </c>
      <c r="F706" s="63" t="s">
        <v>38</v>
      </c>
      <c r="G706" s="63" t="s">
        <v>37</v>
      </c>
      <c r="H706" s="71">
        <v>30400000</v>
      </c>
      <c r="I706" s="60">
        <f t="shared" si="15"/>
        <v>30400000</v>
      </c>
      <c r="J706" s="59" t="s">
        <v>35</v>
      </c>
      <c r="K706" s="59" t="s">
        <v>35</v>
      </c>
      <c r="L706" s="59" t="s">
        <v>36</v>
      </c>
    </row>
    <row r="707" spans="2:12" s="13" customFormat="1" ht="98.25" customHeight="1">
      <c r="B707" s="63">
        <v>81101516</v>
      </c>
      <c r="C707" s="93" t="s">
        <v>579</v>
      </c>
      <c r="D707" s="63" t="s">
        <v>46</v>
      </c>
      <c r="E707" s="63" t="s">
        <v>179</v>
      </c>
      <c r="F707" s="63" t="s">
        <v>38</v>
      </c>
      <c r="G707" s="63" t="s">
        <v>37</v>
      </c>
      <c r="H707" s="71">
        <v>12440000</v>
      </c>
      <c r="I707" s="60">
        <f t="shared" si="15"/>
        <v>12440000</v>
      </c>
      <c r="J707" s="59" t="s">
        <v>35</v>
      </c>
      <c r="K707" s="59" t="s">
        <v>35</v>
      </c>
      <c r="L707" s="59" t="s">
        <v>36</v>
      </c>
    </row>
    <row r="708" spans="2:12" s="13" customFormat="1" ht="98.25" customHeight="1">
      <c r="B708" s="63">
        <v>81101516</v>
      </c>
      <c r="C708" s="93" t="s">
        <v>580</v>
      </c>
      <c r="D708" s="63" t="s">
        <v>46</v>
      </c>
      <c r="E708" s="63" t="s">
        <v>179</v>
      </c>
      <c r="F708" s="63" t="s">
        <v>38</v>
      </c>
      <c r="G708" s="63" t="s">
        <v>592</v>
      </c>
      <c r="H708" s="71">
        <v>50220000</v>
      </c>
      <c r="I708" s="60">
        <f t="shared" si="15"/>
        <v>50220000</v>
      </c>
      <c r="J708" s="59" t="s">
        <v>35</v>
      </c>
      <c r="K708" s="59" t="s">
        <v>35</v>
      </c>
      <c r="L708" s="59" t="s">
        <v>36</v>
      </c>
    </row>
    <row r="709" spans="2:12" s="13" customFormat="1" ht="98.25" customHeight="1">
      <c r="B709" s="63">
        <v>81101516</v>
      </c>
      <c r="C709" s="93" t="s">
        <v>580</v>
      </c>
      <c r="D709" s="63" t="s">
        <v>46</v>
      </c>
      <c r="E709" s="63" t="s">
        <v>179</v>
      </c>
      <c r="F709" s="63" t="s">
        <v>38</v>
      </c>
      <c r="G709" s="63" t="s">
        <v>592</v>
      </c>
      <c r="H709" s="71">
        <v>50200000</v>
      </c>
      <c r="I709" s="60">
        <f t="shared" si="15"/>
        <v>50200000</v>
      </c>
      <c r="J709" s="59" t="s">
        <v>35</v>
      </c>
      <c r="K709" s="59" t="s">
        <v>35</v>
      </c>
      <c r="L709" s="59" t="s">
        <v>36</v>
      </c>
    </row>
    <row r="710" spans="2:12" s="13" customFormat="1" ht="98.25" customHeight="1">
      <c r="B710" s="63">
        <v>81101516</v>
      </c>
      <c r="C710" s="93" t="s">
        <v>580</v>
      </c>
      <c r="D710" s="63" t="s">
        <v>46</v>
      </c>
      <c r="E710" s="63" t="s">
        <v>179</v>
      </c>
      <c r="F710" s="63" t="s">
        <v>38</v>
      </c>
      <c r="G710" s="63" t="s">
        <v>592</v>
      </c>
      <c r="H710" s="71">
        <v>56000000</v>
      </c>
      <c r="I710" s="60">
        <f t="shared" si="15"/>
        <v>56000000</v>
      </c>
      <c r="J710" s="59" t="s">
        <v>35</v>
      </c>
      <c r="K710" s="59" t="s">
        <v>35</v>
      </c>
      <c r="L710" s="59" t="s">
        <v>36</v>
      </c>
    </row>
    <row r="711" spans="2:12" s="13" customFormat="1" ht="98.25" customHeight="1">
      <c r="B711" s="63">
        <v>81101516</v>
      </c>
      <c r="C711" s="93" t="s">
        <v>581</v>
      </c>
      <c r="D711" s="63" t="s">
        <v>46</v>
      </c>
      <c r="E711" s="63" t="s">
        <v>179</v>
      </c>
      <c r="F711" s="63" t="s">
        <v>38</v>
      </c>
      <c r="G711" s="63" t="s">
        <v>37</v>
      </c>
      <c r="H711" s="71">
        <v>32000000</v>
      </c>
      <c r="I711" s="60">
        <f t="shared" si="15"/>
        <v>32000000</v>
      </c>
      <c r="J711" s="59" t="s">
        <v>35</v>
      </c>
      <c r="K711" s="59" t="s">
        <v>35</v>
      </c>
      <c r="L711" s="59" t="s">
        <v>36</v>
      </c>
    </row>
    <row r="712" spans="2:12" s="13" customFormat="1" ht="98.25" customHeight="1">
      <c r="B712" s="63">
        <v>81101516</v>
      </c>
      <c r="C712" s="93" t="s">
        <v>582</v>
      </c>
      <c r="D712" s="63" t="s">
        <v>46</v>
      </c>
      <c r="E712" s="63" t="s">
        <v>179</v>
      </c>
      <c r="F712" s="63" t="s">
        <v>38</v>
      </c>
      <c r="G712" s="63" t="s">
        <v>37</v>
      </c>
      <c r="H712" s="71">
        <v>15600000</v>
      </c>
      <c r="I712" s="60">
        <f t="shared" si="15"/>
        <v>15600000</v>
      </c>
      <c r="J712" s="59" t="s">
        <v>35</v>
      </c>
      <c r="K712" s="59" t="s">
        <v>35</v>
      </c>
      <c r="L712" s="59" t="s">
        <v>36</v>
      </c>
    </row>
    <row r="713" spans="2:12" s="13" customFormat="1" ht="98.25" customHeight="1">
      <c r="B713" s="63">
        <v>81101516</v>
      </c>
      <c r="C713" s="93" t="s">
        <v>583</v>
      </c>
      <c r="D713" s="63" t="s">
        <v>46</v>
      </c>
      <c r="E713" s="63" t="s">
        <v>179</v>
      </c>
      <c r="F713" s="63" t="s">
        <v>38</v>
      </c>
      <c r="G713" s="63" t="s">
        <v>37</v>
      </c>
      <c r="H713" s="71">
        <v>14400000</v>
      </c>
      <c r="I713" s="60">
        <f t="shared" si="15"/>
        <v>14400000</v>
      </c>
      <c r="J713" s="59" t="s">
        <v>35</v>
      </c>
      <c r="K713" s="59" t="s">
        <v>35</v>
      </c>
      <c r="L713" s="59" t="s">
        <v>36</v>
      </c>
    </row>
    <row r="714" spans="2:12" s="13" customFormat="1" ht="98.25" customHeight="1">
      <c r="B714" s="63">
        <v>81101516</v>
      </c>
      <c r="C714" s="93" t="s">
        <v>583</v>
      </c>
      <c r="D714" s="63" t="s">
        <v>46</v>
      </c>
      <c r="E714" s="63" t="s">
        <v>179</v>
      </c>
      <c r="F714" s="63" t="s">
        <v>38</v>
      </c>
      <c r="G714" s="63" t="s">
        <v>37</v>
      </c>
      <c r="H714" s="71">
        <v>14400000</v>
      </c>
      <c r="I714" s="60">
        <f t="shared" si="15"/>
        <v>14400000</v>
      </c>
      <c r="J714" s="59" t="s">
        <v>35</v>
      </c>
      <c r="K714" s="59" t="s">
        <v>35</v>
      </c>
      <c r="L714" s="59" t="s">
        <v>36</v>
      </c>
    </row>
    <row r="715" spans="2:12" s="13" customFormat="1" ht="98.25" customHeight="1">
      <c r="B715" s="63">
        <v>81101516</v>
      </c>
      <c r="C715" s="93" t="s">
        <v>584</v>
      </c>
      <c r="D715" s="63" t="s">
        <v>46</v>
      </c>
      <c r="E715" s="63" t="s">
        <v>179</v>
      </c>
      <c r="F715" s="63" t="s">
        <v>38</v>
      </c>
      <c r="G715" s="63" t="s">
        <v>37</v>
      </c>
      <c r="H715" s="71">
        <v>88000000</v>
      </c>
      <c r="I715" s="60">
        <f t="shared" si="15"/>
        <v>88000000</v>
      </c>
      <c r="J715" s="59" t="s">
        <v>35</v>
      </c>
      <c r="K715" s="59" t="s">
        <v>35</v>
      </c>
      <c r="L715" s="59" t="s">
        <v>36</v>
      </c>
    </row>
    <row r="716" spans="2:12" s="13" customFormat="1" ht="98.25" customHeight="1">
      <c r="B716" s="63">
        <v>81101516</v>
      </c>
      <c r="C716" s="93" t="s">
        <v>585</v>
      </c>
      <c r="D716" s="63" t="s">
        <v>46</v>
      </c>
      <c r="E716" s="63" t="s">
        <v>179</v>
      </c>
      <c r="F716" s="63" t="s">
        <v>38</v>
      </c>
      <c r="G716" s="63" t="s">
        <v>37</v>
      </c>
      <c r="H716" s="71">
        <v>84000000</v>
      </c>
      <c r="I716" s="60">
        <f t="shared" si="15"/>
        <v>84000000</v>
      </c>
      <c r="J716" s="59" t="s">
        <v>35</v>
      </c>
      <c r="K716" s="59" t="s">
        <v>35</v>
      </c>
      <c r="L716" s="59" t="s">
        <v>36</v>
      </c>
    </row>
    <row r="717" spans="2:12" s="13" customFormat="1" ht="98.25" customHeight="1">
      <c r="B717" s="63">
        <v>81101516</v>
      </c>
      <c r="C717" s="93" t="s">
        <v>582</v>
      </c>
      <c r="D717" s="63" t="s">
        <v>46</v>
      </c>
      <c r="E717" s="63" t="s">
        <v>179</v>
      </c>
      <c r="F717" s="63" t="s">
        <v>38</v>
      </c>
      <c r="G717" s="63" t="s">
        <v>37</v>
      </c>
      <c r="H717" s="71">
        <v>15600000</v>
      </c>
      <c r="I717" s="60">
        <f t="shared" si="15"/>
        <v>15600000</v>
      </c>
      <c r="J717" s="59" t="s">
        <v>35</v>
      </c>
      <c r="K717" s="59" t="s">
        <v>35</v>
      </c>
      <c r="L717" s="59" t="s">
        <v>36</v>
      </c>
    </row>
    <row r="718" spans="2:12" s="13" customFormat="1" ht="98.25" customHeight="1">
      <c r="B718" s="63">
        <v>81101516</v>
      </c>
      <c r="C718" s="93" t="s">
        <v>586</v>
      </c>
      <c r="D718" s="63" t="s">
        <v>46</v>
      </c>
      <c r="E718" s="63" t="s">
        <v>179</v>
      </c>
      <c r="F718" s="63" t="s">
        <v>38</v>
      </c>
      <c r="G718" s="63" t="s">
        <v>592</v>
      </c>
      <c r="H718" s="71">
        <v>42000000</v>
      </c>
      <c r="I718" s="60">
        <f t="shared" si="15"/>
        <v>42000000</v>
      </c>
      <c r="J718" s="59" t="s">
        <v>35</v>
      </c>
      <c r="K718" s="59" t="s">
        <v>35</v>
      </c>
      <c r="L718" s="59" t="s">
        <v>36</v>
      </c>
    </row>
    <row r="719" spans="2:12" s="13" customFormat="1" ht="98.25" customHeight="1">
      <c r="B719" s="63">
        <v>81101516</v>
      </c>
      <c r="C719" s="93" t="s">
        <v>580</v>
      </c>
      <c r="D719" s="63" t="s">
        <v>46</v>
      </c>
      <c r="E719" s="63" t="s">
        <v>179</v>
      </c>
      <c r="F719" s="63" t="s">
        <v>38</v>
      </c>
      <c r="G719" s="63" t="s">
        <v>592</v>
      </c>
      <c r="H719" s="71">
        <v>50200000</v>
      </c>
      <c r="I719" s="60">
        <f t="shared" si="15"/>
        <v>50200000</v>
      </c>
      <c r="J719" s="59" t="s">
        <v>35</v>
      </c>
      <c r="K719" s="59" t="s">
        <v>35</v>
      </c>
      <c r="L719" s="59" t="s">
        <v>36</v>
      </c>
    </row>
    <row r="720" spans="2:12" s="13" customFormat="1" ht="98.25" customHeight="1">
      <c r="B720" s="59">
        <v>80111600</v>
      </c>
      <c r="C720" s="59" t="s">
        <v>607</v>
      </c>
      <c r="D720" s="63" t="s">
        <v>46</v>
      </c>
      <c r="E720" s="63" t="s">
        <v>179</v>
      </c>
      <c r="F720" s="63" t="s">
        <v>38</v>
      </c>
      <c r="G720" s="63" t="s">
        <v>37</v>
      </c>
      <c r="H720" s="60">
        <v>64000000</v>
      </c>
      <c r="I720" s="60">
        <f t="shared" si="15"/>
        <v>64000000</v>
      </c>
      <c r="J720" s="59" t="s">
        <v>35</v>
      </c>
      <c r="K720" s="59" t="s">
        <v>35</v>
      </c>
      <c r="L720" s="59" t="s">
        <v>36</v>
      </c>
    </row>
    <row r="721" spans="2:12" s="13" customFormat="1" ht="98.25" customHeight="1">
      <c r="B721" s="59">
        <v>80111600</v>
      </c>
      <c r="C721" s="59" t="s">
        <v>729</v>
      </c>
      <c r="D721" s="63" t="s">
        <v>46</v>
      </c>
      <c r="E721" s="63" t="s">
        <v>102</v>
      </c>
      <c r="F721" s="63" t="s">
        <v>38</v>
      </c>
      <c r="G721" s="63" t="s">
        <v>37</v>
      </c>
      <c r="H721" s="60">
        <v>20000000</v>
      </c>
      <c r="I721" s="60">
        <f t="shared" si="15"/>
        <v>20000000</v>
      </c>
      <c r="J721" s="59" t="s">
        <v>35</v>
      </c>
      <c r="K721" s="59" t="s">
        <v>35</v>
      </c>
      <c r="L721" s="59" t="s">
        <v>36</v>
      </c>
    </row>
    <row r="722" spans="2:12" s="13" customFormat="1" ht="98.25" customHeight="1">
      <c r="B722" s="63">
        <v>81101516</v>
      </c>
      <c r="C722" s="93" t="s">
        <v>737</v>
      </c>
      <c r="D722" s="63" t="s">
        <v>46</v>
      </c>
      <c r="E722" s="63" t="s">
        <v>179</v>
      </c>
      <c r="F722" s="63" t="s">
        <v>38</v>
      </c>
      <c r="G722" s="63" t="s">
        <v>592</v>
      </c>
      <c r="H722" s="71">
        <v>40000000</v>
      </c>
      <c r="I722" s="60">
        <f t="shared" si="15"/>
        <v>40000000</v>
      </c>
      <c r="J722" s="59" t="s">
        <v>35</v>
      </c>
      <c r="K722" s="59" t="s">
        <v>35</v>
      </c>
      <c r="L722" s="59" t="s">
        <v>36</v>
      </c>
    </row>
    <row r="723" spans="2:12" s="13" customFormat="1" ht="98.25" customHeight="1">
      <c r="B723" s="63">
        <v>81101516</v>
      </c>
      <c r="C723" s="93" t="s">
        <v>587</v>
      </c>
      <c r="D723" s="63" t="s">
        <v>46</v>
      </c>
      <c r="E723" s="63" t="s">
        <v>179</v>
      </c>
      <c r="F723" s="63" t="s">
        <v>38</v>
      </c>
      <c r="G723" s="63" t="s">
        <v>592</v>
      </c>
      <c r="H723" s="71">
        <f>37476000/6*8</f>
        <v>49968000</v>
      </c>
      <c r="I723" s="60">
        <f t="shared" si="15"/>
        <v>49968000</v>
      </c>
      <c r="J723" s="59" t="s">
        <v>35</v>
      </c>
      <c r="K723" s="59" t="s">
        <v>35</v>
      </c>
      <c r="L723" s="59" t="s">
        <v>36</v>
      </c>
    </row>
    <row r="724" spans="2:12" s="13" customFormat="1" ht="98.25" customHeight="1">
      <c r="B724" s="63">
        <v>81101516</v>
      </c>
      <c r="C724" s="93" t="s">
        <v>581</v>
      </c>
      <c r="D724" s="63" t="s">
        <v>49</v>
      </c>
      <c r="E724" s="63" t="s">
        <v>48</v>
      </c>
      <c r="F724" s="63" t="s">
        <v>38</v>
      </c>
      <c r="G724" s="63" t="s">
        <v>37</v>
      </c>
      <c r="H724" s="71">
        <f aca="true" t="shared" si="16" ref="H724:H729">5400000*6</f>
        <v>32400000</v>
      </c>
      <c r="I724" s="60">
        <f t="shared" si="15"/>
        <v>32400000</v>
      </c>
      <c r="J724" s="59" t="s">
        <v>35</v>
      </c>
      <c r="K724" s="59" t="s">
        <v>35</v>
      </c>
      <c r="L724" s="59" t="s">
        <v>36</v>
      </c>
    </row>
    <row r="725" spans="2:12" s="13" customFormat="1" ht="98.25" customHeight="1">
      <c r="B725" s="63">
        <v>81101516</v>
      </c>
      <c r="C725" s="93" t="s">
        <v>581</v>
      </c>
      <c r="D725" s="63" t="s">
        <v>49</v>
      </c>
      <c r="E725" s="63" t="s">
        <v>48</v>
      </c>
      <c r="F725" s="63" t="s">
        <v>38</v>
      </c>
      <c r="G725" s="63" t="s">
        <v>37</v>
      </c>
      <c r="H725" s="71">
        <f t="shared" si="16"/>
        <v>32400000</v>
      </c>
      <c r="I725" s="60">
        <f t="shared" si="15"/>
        <v>32400000</v>
      </c>
      <c r="J725" s="59" t="s">
        <v>35</v>
      </c>
      <c r="K725" s="59" t="s">
        <v>35</v>
      </c>
      <c r="L725" s="59" t="s">
        <v>36</v>
      </c>
    </row>
    <row r="726" spans="2:12" s="13" customFormat="1" ht="98.25" customHeight="1">
      <c r="B726" s="63">
        <v>81101516</v>
      </c>
      <c r="C726" s="93" t="s">
        <v>581</v>
      </c>
      <c r="D726" s="63" t="s">
        <v>49</v>
      </c>
      <c r="E726" s="63" t="s">
        <v>48</v>
      </c>
      <c r="F726" s="63" t="s">
        <v>38</v>
      </c>
      <c r="G726" s="63" t="s">
        <v>37</v>
      </c>
      <c r="H726" s="71">
        <f t="shared" si="16"/>
        <v>32400000</v>
      </c>
      <c r="I726" s="60">
        <f t="shared" si="15"/>
        <v>32400000</v>
      </c>
      <c r="J726" s="59" t="s">
        <v>35</v>
      </c>
      <c r="K726" s="59" t="s">
        <v>35</v>
      </c>
      <c r="L726" s="59" t="s">
        <v>36</v>
      </c>
    </row>
    <row r="727" spans="2:12" s="13" customFormat="1" ht="98.25" customHeight="1">
      <c r="B727" s="63">
        <v>81101516</v>
      </c>
      <c r="C727" s="93" t="s">
        <v>581</v>
      </c>
      <c r="D727" s="63" t="s">
        <v>49</v>
      </c>
      <c r="E727" s="63" t="s">
        <v>48</v>
      </c>
      <c r="F727" s="63" t="s">
        <v>38</v>
      </c>
      <c r="G727" s="63" t="s">
        <v>37</v>
      </c>
      <c r="H727" s="71">
        <f t="shared" si="16"/>
        <v>32400000</v>
      </c>
      <c r="I727" s="60">
        <f t="shared" si="15"/>
        <v>32400000</v>
      </c>
      <c r="J727" s="59" t="s">
        <v>35</v>
      </c>
      <c r="K727" s="59" t="s">
        <v>35</v>
      </c>
      <c r="L727" s="59" t="s">
        <v>36</v>
      </c>
    </row>
    <row r="728" spans="2:12" s="13" customFormat="1" ht="98.25" customHeight="1">
      <c r="B728" s="63">
        <v>81101516</v>
      </c>
      <c r="C728" s="93" t="s">
        <v>581</v>
      </c>
      <c r="D728" s="63" t="s">
        <v>49</v>
      </c>
      <c r="E728" s="63" t="s">
        <v>48</v>
      </c>
      <c r="F728" s="63" t="s">
        <v>38</v>
      </c>
      <c r="G728" s="63" t="s">
        <v>37</v>
      </c>
      <c r="H728" s="71">
        <f t="shared" si="16"/>
        <v>32400000</v>
      </c>
      <c r="I728" s="60">
        <f t="shared" si="15"/>
        <v>32400000</v>
      </c>
      <c r="J728" s="59" t="s">
        <v>35</v>
      </c>
      <c r="K728" s="59" t="s">
        <v>35</v>
      </c>
      <c r="L728" s="59" t="s">
        <v>36</v>
      </c>
    </row>
    <row r="729" spans="2:12" s="13" customFormat="1" ht="98.25" customHeight="1">
      <c r="B729" s="63">
        <v>81101516</v>
      </c>
      <c r="C729" s="93" t="s">
        <v>581</v>
      </c>
      <c r="D729" s="63" t="s">
        <v>49</v>
      </c>
      <c r="E729" s="63" t="s">
        <v>48</v>
      </c>
      <c r="F729" s="63" t="s">
        <v>38</v>
      </c>
      <c r="G729" s="63" t="s">
        <v>37</v>
      </c>
      <c r="H729" s="71">
        <f t="shared" si="16"/>
        <v>32400000</v>
      </c>
      <c r="I729" s="60">
        <f t="shared" si="15"/>
        <v>32400000</v>
      </c>
      <c r="J729" s="59" t="s">
        <v>35</v>
      </c>
      <c r="K729" s="59" t="s">
        <v>35</v>
      </c>
      <c r="L729" s="59" t="s">
        <v>36</v>
      </c>
    </row>
    <row r="730" spans="2:12" s="13" customFormat="1" ht="98.25" customHeight="1">
      <c r="B730" s="63">
        <v>81101516</v>
      </c>
      <c r="C730" s="93" t="s">
        <v>581</v>
      </c>
      <c r="D730" s="63" t="s">
        <v>130</v>
      </c>
      <c r="E730" s="63" t="s">
        <v>738</v>
      </c>
      <c r="F730" s="63" t="s">
        <v>38</v>
      </c>
      <c r="G730" s="63" t="s">
        <v>37</v>
      </c>
      <c r="H730" s="71">
        <f>4000000*3</f>
        <v>12000000</v>
      </c>
      <c r="I730" s="60">
        <f t="shared" si="15"/>
        <v>12000000</v>
      </c>
      <c r="J730" s="59" t="s">
        <v>35</v>
      </c>
      <c r="K730" s="59" t="s">
        <v>35</v>
      </c>
      <c r="L730" s="59" t="s">
        <v>36</v>
      </c>
    </row>
    <row r="731" spans="2:12" s="13" customFormat="1" ht="98.25" customHeight="1">
      <c r="B731" s="63">
        <v>81101516</v>
      </c>
      <c r="C731" s="93" t="s">
        <v>581</v>
      </c>
      <c r="D731" s="63" t="s">
        <v>49</v>
      </c>
      <c r="E731" s="63" t="s">
        <v>48</v>
      </c>
      <c r="F731" s="63" t="s">
        <v>38</v>
      </c>
      <c r="G731" s="63" t="s">
        <v>37</v>
      </c>
      <c r="H731" s="71">
        <f>5400000*6</f>
        <v>32400000</v>
      </c>
      <c r="I731" s="60">
        <f t="shared" si="15"/>
        <v>32400000</v>
      </c>
      <c r="J731" s="59" t="s">
        <v>35</v>
      </c>
      <c r="K731" s="59" t="s">
        <v>35</v>
      </c>
      <c r="L731" s="59" t="s">
        <v>36</v>
      </c>
    </row>
    <row r="732" spans="2:12" s="13" customFormat="1" ht="98.25" customHeight="1">
      <c r="B732" s="63">
        <v>81101516</v>
      </c>
      <c r="C732" s="93" t="s">
        <v>581</v>
      </c>
      <c r="D732" s="63" t="s">
        <v>49</v>
      </c>
      <c r="E732" s="63" t="s">
        <v>48</v>
      </c>
      <c r="F732" s="63" t="s">
        <v>38</v>
      </c>
      <c r="G732" s="63" t="s">
        <v>37</v>
      </c>
      <c r="H732" s="71">
        <f>5400000*6</f>
        <v>32400000</v>
      </c>
      <c r="I732" s="60">
        <f t="shared" si="15"/>
        <v>32400000</v>
      </c>
      <c r="J732" s="59" t="s">
        <v>35</v>
      </c>
      <c r="K732" s="59" t="s">
        <v>35</v>
      </c>
      <c r="L732" s="59" t="s">
        <v>36</v>
      </c>
    </row>
    <row r="733" spans="2:12" s="13" customFormat="1" ht="98.25" customHeight="1">
      <c r="B733" s="63">
        <v>81101516</v>
      </c>
      <c r="C733" s="93" t="s">
        <v>581</v>
      </c>
      <c r="D733" s="63" t="s">
        <v>49</v>
      </c>
      <c r="E733" s="63" t="s">
        <v>48</v>
      </c>
      <c r="F733" s="63" t="s">
        <v>38</v>
      </c>
      <c r="G733" s="63" t="s">
        <v>37</v>
      </c>
      <c r="H733" s="71">
        <f>5400000*6</f>
        <v>32400000</v>
      </c>
      <c r="I733" s="60">
        <f t="shared" si="15"/>
        <v>32400000</v>
      </c>
      <c r="J733" s="59" t="s">
        <v>35</v>
      </c>
      <c r="K733" s="59" t="s">
        <v>35</v>
      </c>
      <c r="L733" s="59" t="s">
        <v>36</v>
      </c>
    </row>
    <row r="734" spans="2:12" s="13" customFormat="1" ht="98.25" customHeight="1">
      <c r="B734" s="63">
        <v>81101516</v>
      </c>
      <c r="C734" s="93" t="s">
        <v>570</v>
      </c>
      <c r="D734" s="63" t="s">
        <v>130</v>
      </c>
      <c r="E734" s="63" t="s">
        <v>738</v>
      </c>
      <c r="F734" s="63" t="s">
        <v>38</v>
      </c>
      <c r="G734" s="63" t="s">
        <v>37</v>
      </c>
      <c r="H734" s="71">
        <f>6000000*3</f>
        <v>18000000</v>
      </c>
      <c r="I734" s="60">
        <f t="shared" si="15"/>
        <v>18000000</v>
      </c>
      <c r="J734" s="59" t="s">
        <v>35</v>
      </c>
      <c r="K734" s="59" t="s">
        <v>35</v>
      </c>
      <c r="L734" s="59" t="s">
        <v>36</v>
      </c>
    </row>
    <row r="735" spans="2:12" s="13" customFormat="1" ht="98.25" customHeight="1">
      <c r="B735" s="63">
        <v>81101516</v>
      </c>
      <c r="C735" s="93" t="s">
        <v>582</v>
      </c>
      <c r="D735" s="63" t="s">
        <v>130</v>
      </c>
      <c r="E735" s="63" t="s">
        <v>738</v>
      </c>
      <c r="F735" s="63" t="s">
        <v>38</v>
      </c>
      <c r="G735" s="63" t="s">
        <v>37</v>
      </c>
      <c r="H735" s="71">
        <f>11700000/6*3</f>
        <v>5850000</v>
      </c>
      <c r="I735" s="60">
        <f t="shared" si="15"/>
        <v>5850000</v>
      </c>
      <c r="J735" s="59" t="s">
        <v>35</v>
      </c>
      <c r="K735" s="59" t="s">
        <v>35</v>
      </c>
      <c r="L735" s="59" t="s">
        <v>36</v>
      </c>
    </row>
    <row r="736" spans="2:12" s="13" customFormat="1" ht="98.25" customHeight="1">
      <c r="B736" s="63">
        <v>81101516</v>
      </c>
      <c r="C736" s="93" t="s">
        <v>570</v>
      </c>
      <c r="D736" s="63" t="s">
        <v>49</v>
      </c>
      <c r="E736" s="63" t="s">
        <v>48</v>
      </c>
      <c r="F736" s="63" t="s">
        <v>38</v>
      </c>
      <c r="G736" s="63" t="s">
        <v>37</v>
      </c>
      <c r="H736" s="71">
        <f>32400000/6</f>
        <v>5400000</v>
      </c>
      <c r="I736" s="60">
        <f t="shared" si="15"/>
        <v>5400000</v>
      </c>
      <c r="J736" s="59" t="s">
        <v>35</v>
      </c>
      <c r="K736" s="59" t="s">
        <v>35</v>
      </c>
      <c r="L736" s="59" t="s">
        <v>36</v>
      </c>
    </row>
    <row r="737" spans="2:12" s="13" customFormat="1" ht="98.25" customHeight="1">
      <c r="B737" s="63">
        <v>81101516</v>
      </c>
      <c r="C737" s="93" t="s">
        <v>570</v>
      </c>
      <c r="D737" s="63" t="s">
        <v>49</v>
      </c>
      <c r="E737" s="63" t="s">
        <v>48</v>
      </c>
      <c r="F737" s="63" t="s">
        <v>38</v>
      </c>
      <c r="G737" s="63" t="s">
        <v>37</v>
      </c>
      <c r="H737" s="71">
        <f>32400000/6</f>
        <v>5400000</v>
      </c>
      <c r="I737" s="60">
        <f t="shared" si="15"/>
        <v>5400000</v>
      </c>
      <c r="J737" s="59" t="s">
        <v>35</v>
      </c>
      <c r="K737" s="59" t="s">
        <v>35</v>
      </c>
      <c r="L737" s="59" t="s">
        <v>36</v>
      </c>
    </row>
    <row r="738" spans="2:12" s="13" customFormat="1" ht="98.25" customHeight="1">
      <c r="B738" s="63">
        <v>81101516</v>
      </c>
      <c r="C738" s="93" t="s">
        <v>570</v>
      </c>
      <c r="D738" s="63" t="s">
        <v>49</v>
      </c>
      <c r="E738" s="63" t="s">
        <v>48</v>
      </c>
      <c r="F738" s="63" t="s">
        <v>38</v>
      </c>
      <c r="G738" s="63" t="s">
        <v>37</v>
      </c>
      <c r="H738" s="71">
        <f>32400000/6</f>
        <v>5400000</v>
      </c>
      <c r="I738" s="60">
        <f t="shared" si="15"/>
        <v>5400000</v>
      </c>
      <c r="J738" s="59" t="s">
        <v>35</v>
      </c>
      <c r="K738" s="59" t="s">
        <v>35</v>
      </c>
      <c r="L738" s="59" t="s">
        <v>36</v>
      </c>
    </row>
    <row r="739" spans="2:12" s="13" customFormat="1" ht="98.25" customHeight="1">
      <c r="B739" s="63">
        <v>81101516</v>
      </c>
      <c r="C739" s="93" t="s">
        <v>570</v>
      </c>
      <c r="D739" s="63" t="s">
        <v>49</v>
      </c>
      <c r="E739" s="63" t="s">
        <v>48</v>
      </c>
      <c r="F739" s="63" t="s">
        <v>38</v>
      </c>
      <c r="G739" s="63" t="s">
        <v>37</v>
      </c>
      <c r="H739" s="71">
        <f>32400000/6</f>
        <v>5400000</v>
      </c>
      <c r="I739" s="60">
        <f t="shared" si="15"/>
        <v>5400000</v>
      </c>
      <c r="J739" s="59" t="s">
        <v>35</v>
      </c>
      <c r="K739" s="59" t="s">
        <v>35</v>
      </c>
      <c r="L739" s="59" t="s">
        <v>36</v>
      </c>
    </row>
    <row r="740" spans="2:12" s="13" customFormat="1" ht="98.25" customHeight="1">
      <c r="B740" s="63">
        <v>81101516</v>
      </c>
      <c r="C740" s="93" t="s">
        <v>570</v>
      </c>
      <c r="D740" s="63" t="s">
        <v>49</v>
      </c>
      <c r="E740" s="63" t="s">
        <v>48</v>
      </c>
      <c r="F740" s="63" t="s">
        <v>38</v>
      </c>
      <c r="G740" s="63" t="s">
        <v>37</v>
      </c>
      <c r="H740" s="71">
        <f>32400000/6</f>
        <v>5400000</v>
      </c>
      <c r="I740" s="60">
        <f t="shared" si="15"/>
        <v>5400000</v>
      </c>
      <c r="J740" s="59" t="s">
        <v>35</v>
      </c>
      <c r="K740" s="59" t="s">
        <v>35</v>
      </c>
      <c r="L740" s="59" t="s">
        <v>36</v>
      </c>
    </row>
    <row r="741" spans="2:12" s="13" customFormat="1" ht="98.25" customHeight="1">
      <c r="B741" s="63">
        <v>81101516</v>
      </c>
      <c r="C741" s="93" t="s">
        <v>739</v>
      </c>
      <c r="D741" s="63" t="s">
        <v>49</v>
      </c>
      <c r="E741" s="63" t="s">
        <v>48</v>
      </c>
      <c r="F741" s="63" t="s">
        <v>38</v>
      </c>
      <c r="G741" s="63" t="s">
        <v>592</v>
      </c>
      <c r="H741" s="71">
        <v>18000000</v>
      </c>
      <c r="I741" s="60">
        <f t="shared" si="15"/>
        <v>18000000</v>
      </c>
      <c r="J741" s="59" t="s">
        <v>35</v>
      </c>
      <c r="K741" s="59" t="s">
        <v>35</v>
      </c>
      <c r="L741" s="59" t="s">
        <v>36</v>
      </c>
    </row>
    <row r="742" spans="2:12" s="13" customFormat="1" ht="98.25" customHeight="1">
      <c r="B742" s="63">
        <v>81101516</v>
      </c>
      <c r="C742" s="93" t="s">
        <v>580</v>
      </c>
      <c r="D742" s="63" t="s">
        <v>49</v>
      </c>
      <c r="E742" s="63" t="s">
        <v>48</v>
      </c>
      <c r="F742" s="63" t="s">
        <v>38</v>
      </c>
      <c r="G742" s="63" t="s">
        <v>592</v>
      </c>
      <c r="H742" s="71">
        <v>30000000</v>
      </c>
      <c r="I742" s="60">
        <f t="shared" si="15"/>
        <v>30000000</v>
      </c>
      <c r="J742" s="59" t="s">
        <v>35</v>
      </c>
      <c r="K742" s="59" t="s">
        <v>35</v>
      </c>
      <c r="L742" s="59" t="s">
        <v>36</v>
      </c>
    </row>
    <row r="743" spans="2:12" s="13" customFormat="1" ht="98.25" customHeight="1">
      <c r="B743" s="63">
        <v>81101516</v>
      </c>
      <c r="C743" s="93" t="s">
        <v>580</v>
      </c>
      <c r="D743" s="63" t="s">
        <v>49</v>
      </c>
      <c r="E743" s="63" t="s">
        <v>48</v>
      </c>
      <c r="F743" s="63" t="s">
        <v>38</v>
      </c>
      <c r="G743" s="63" t="s">
        <v>592</v>
      </c>
      <c r="H743" s="71">
        <f>3800000*6</f>
        <v>22800000</v>
      </c>
      <c r="I743" s="60">
        <f t="shared" si="15"/>
        <v>22800000</v>
      </c>
      <c r="J743" s="59" t="s">
        <v>35</v>
      </c>
      <c r="K743" s="59" t="s">
        <v>35</v>
      </c>
      <c r="L743" s="59" t="s">
        <v>36</v>
      </c>
    </row>
    <row r="744" spans="2:12" s="13" customFormat="1" ht="98.25" customHeight="1">
      <c r="B744" s="63">
        <v>81101516</v>
      </c>
      <c r="C744" s="93" t="s">
        <v>588</v>
      </c>
      <c r="D744" s="63" t="s">
        <v>49</v>
      </c>
      <c r="E744" s="63" t="s">
        <v>48</v>
      </c>
      <c r="F744" s="63" t="s">
        <v>38</v>
      </c>
      <c r="G744" s="63" t="s">
        <v>592</v>
      </c>
      <c r="H744" s="71">
        <v>9600000</v>
      </c>
      <c r="I744" s="60">
        <f t="shared" si="15"/>
        <v>9600000</v>
      </c>
      <c r="J744" s="59" t="s">
        <v>35</v>
      </c>
      <c r="K744" s="59" t="s">
        <v>35</v>
      </c>
      <c r="L744" s="59" t="s">
        <v>36</v>
      </c>
    </row>
    <row r="745" spans="2:12" s="13" customFormat="1" ht="98.25" customHeight="1">
      <c r="B745" s="63">
        <v>81101516</v>
      </c>
      <c r="C745" s="93" t="s">
        <v>588</v>
      </c>
      <c r="D745" s="63" t="s">
        <v>49</v>
      </c>
      <c r="E745" s="63" t="s">
        <v>48</v>
      </c>
      <c r="F745" s="63" t="s">
        <v>38</v>
      </c>
      <c r="G745" s="63" t="s">
        <v>592</v>
      </c>
      <c r="H745" s="71">
        <v>14400000</v>
      </c>
      <c r="I745" s="60">
        <f t="shared" si="15"/>
        <v>14400000</v>
      </c>
      <c r="J745" s="59" t="s">
        <v>35</v>
      </c>
      <c r="K745" s="59" t="s">
        <v>35</v>
      </c>
      <c r="L745" s="59" t="s">
        <v>36</v>
      </c>
    </row>
    <row r="746" spans="2:12" s="13" customFormat="1" ht="98.25" customHeight="1">
      <c r="B746" s="63">
        <v>81101516</v>
      </c>
      <c r="C746" s="93" t="s">
        <v>740</v>
      </c>
      <c r="D746" s="63" t="s">
        <v>49</v>
      </c>
      <c r="E746" s="63" t="s">
        <v>48</v>
      </c>
      <c r="F746" s="63" t="s">
        <v>38</v>
      </c>
      <c r="G746" s="63" t="s">
        <v>592</v>
      </c>
      <c r="H746" s="71">
        <f>9500000*6</f>
        <v>57000000</v>
      </c>
      <c r="I746" s="60">
        <f t="shared" si="15"/>
        <v>57000000</v>
      </c>
      <c r="J746" s="59" t="s">
        <v>35</v>
      </c>
      <c r="K746" s="59" t="s">
        <v>35</v>
      </c>
      <c r="L746" s="59" t="s">
        <v>36</v>
      </c>
    </row>
    <row r="747" spans="2:12" s="13" customFormat="1" ht="98.25" customHeight="1">
      <c r="B747" s="63">
        <v>81101516</v>
      </c>
      <c r="C747" s="93" t="s">
        <v>586</v>
      </c>
      <c r="D747" s="63" t="s">
        <v>49</v>
      </c>
      <c r="E747" s="63" t="s">
        <v>48</v>
      </c>
      <c r="F747" s="63" t="s">
        <v>38</v>
      </c>
      <c r="G747" s="63" t="s">
        <v>592</v>
      </c>
      <c r="H747" s="71">
        <v>35100000</v>
      </c>
      <c r="I747" s="60">
        <f t="shared" si="15"/>
        <v>35100000</v>
      </c>
      <c r="J747" s="59" t="s">
        <v>35</v>
      </c>
      <c r="K747" s="59" t="s">
        <v>35</v>
      </c>
      <c r="L747" s="59" t="s">
        <v>36</v>
      </c>
    </row>
    <row r="748" spans="2:12" s="13" customFormat="1" ht="98.25" customHeight="1">
      <c r="B748" s="63">
        <v>81101516</v>
      </c>
      <c r="C748" s="93" t="s">
        <v>737</v>
      </c>
      <c r="D748" s="63" t="s">
        <v>49</v>
      </c>
      <c r="E748" s="63" t="s">
        <v>48</v>
      </c>
      <c r="F748" s="63" t="s">
        <v>38</v>
      </c>
      <c r="G748" s="63" t="s">
        <v>592</v>
      </c>
      <c r="H748" s="71">
        <v>30000000</v>
      </c>
      <c r="I748" s="60">
        <f t="shared" si="15"/>
        <v>30000000</v>
      </c>
      <c r="J748" s="59" t="s">
        <v>35</v>
      </c>
      <c r="K748" s="59" t="s">
        <v>35</v>
      </c>
      <c r="L748" s="59" t="s">
        <v>36</v>
      </c>
    </row>
    <row r="749" spans="2:12" s="13" customFormat="1" ht="98.25" customHeight="1">
      <c r="B749" s="63">
        <v>81101516</v>
      </c>
      <c r="C749" s="93" t="s">
        <v>580</v>
      </c>
      <c r="D749" s="63" t="s">
        <v>49</v>
      </c>
      <c r="E749" s="63" t="s">
        <v>48</v>
      </c>
      <c r="F749" s="63" t="s">
        <v>38</v>
      </c>
      <c r="G749" s="63" t="s">
        <v>592</v>
      </c>
      <c r="H749" s="71">
        <v>27000000</v>
      </c>
      <c r="I749" s="60">
        <f t="shared" si="15"/>
        <v>27000000</v>
      </c>
      <c r="J749" s="59" t="s">
        <v>35</v>
      </c>
      <c r="K749" s="59" t="s">
        <v>35</v>
      </c>
      <c r="L749" s="59" t="s">
        <v>36</v>
      </c>
    </row>
    <row r="750" spans="2:12" s="13" customFormat="1" ht="98.25" customHeight="1">
      <c r="B750" s="63">
        <v>81101516</v>
      </c>
      <c r="C750" s="93" t="s">
        <v>580</v>
      </c>
      <c r="D750" s="63" t="s">
        <v>49</v>
      </c>
      <c r="E750" s="63" t="s">
        <v>48</v>
      </c>
      <c r="F750" s="63" t="s">
        <v>38</v>
      </c>
      <c r="G750" s="63" t="s">
        <v>592</v>
      </c>
      <c r="H750" s="71">
        <v>36000000</v>
      </c>
      <c r="I750" s="60">
        <f t="shared" si="15"/>
        <v>36000000</v>
      </c>
      <c r="J750" s="59" t="s">
        <v>35</v>
      </c>
      <c r="K750" s="59" t="s">
        <v>35</v>
      </c>
      <c r="L750" s="59" t="s">
        <v>36</v>
      </c>
    </row>
    <row r="751" spans="2:12" s="13" customFormat="1" ht="98.25" customHeight="1">
      <c r="B751" s="63">
        <v>81101516</v>
      </c>
      <c r="C751" s="93" t="s">
        <v>589</v>
      </c>
      <c r="D751" s="63" t="s">
        <v>49</v>
      </c>
      <c r="E751" s="63" t="s">
        <v>48</v>
      </c>
      <c r="F751" s="63" t="s">
        <v>38</v>
      </c>
      <c r="G751" s="63" t="s">
        <v>592</v>
      </c>
      <c r="H751" s="71">
        <v>36000000</v>
      </c>
      <c r="I751" s="60">
        <f t="shared" si="15"/>
        <v>36000000</v>
      </c>
      <c r="J751" s="59" t="s">
        <v>35</v>
      </c>
      <c r="K751" s="59" t="s">
        <v>35</v>
      </c>
      <c r="L751" s="59" t="s">
        <v>36</v>
      </c>
    </row>
    <row r="752" spans="2:12" s="13" customFormat="1" ht="98.25" customHeight="1">
      <c r="B752" s="63">
        <v>81101516</v>
      </c>
      <c r="C752" s="93" t="s">
        <v>580</v>
      </c>
      <c r="D752" s="63" t="s">
        <v>49</v>
      </c>
      <c r="E752" s="63" t="s">
        <v>48</v>
      </c>
      <c r="F752" s="63" t="s">
        <v>38</v>
      </c>
      <c r="G752" s="63" t="s">
        <v>592</v>
      </c>
      <c r="H752" s="71">
        <v>37650000</v>
      </c>
      <c r="I752" s="60">
        <f t="shared" si="15"/>
        <v>37650000</v>
      </c>
      <c r="J752" s="59" t="s">
        <v>35</v>
      </c>
      <c r="K752" s="59" t="s">
        <v>35</v>
      </c>
      <c r="L752" s="59" t="s">
        <v>36</v>
      </c>
    </row>
    <row r="753" spans="2:12" s="13" customFormat="1" ht="98.25" customHeight="1">
      <c r="B753" s="63">
        <v>81101516</v>
      </c>
      <c r="C753" s="93" t="s">
        <v>580</v>
      </c>
      <c r="D753" s="63" t="s">
        <v>49</v>
      </c>
      <c r="E753" s="63" t="s">
        <v>48</v>
      </c>
      <c r="F753" s="63" t="s">
        <v>38</v>
      </c>
      <c r="G753" s="63" t="s">
        <v>592</v>
      </c>
      <c r="H753" s="71">
        <v>31500000</v>
      </c>
      <c r="I753" s="60">
        <f t="shared" si="15"/>
        <v>31500000</v>
      </c>
      <c r="J753" s="59" t="s">
        <v>35</v>
      </c>
      <c r="K753" s="59" t="s">
        <v>35</v>
      </c>
      <c r="L753" s="59" t="s">
        <v>36</v>
      </c>
    </row>
    <row r="754" spans="2:12" s="13" customFormat="1" ht="98.25" customHeight="1">
      <c r="B754" s="63">
        <v>81101516</v>
      </c>
      <c r="C754" s="93" t="s">
        <v>580</v>
      </c>
      <c r="D754" s="63" t="s">
        <v>49</v>
      </c>
      <c r="E754" s="63" t="s">
        <v>48</v>
      </c>
      <c r="F754" s="63" t="s">
        <v>38</v>
      </c>
      <c r="G754" s="63" t="s">
        <v>592</v>
      </c>
      <c r="H754" s="71">
        <v>37650000</v>
      </c>
      <c r="I754" s="60">
        <f t="shared" si="15"/>
        <v>37650000</v>
      </c>
      <c r="J754" s="59" t="s">
        <v>35</v>
      </c>
      <c r="K754" s="59" t="s">
        <v>35</v>
      </c>
      <c r="L754" s="59" t="s">
        <v>36</v>
      </c>
    </row>
    <row r="755" spans="2:12" s="13" customFormat="1" ht="98.25" customHeight="1">
      <c r="B755" s="63">
        <v>81101516</v>
      </c>
      <c r="C755" s="93" t="s">
        <v>580</v>
      </c>
      <c r="D755" s="63" t="s">
        <v>49</v>
      </c>
      <c r="E755" s="63" t="s">
        <v>48</v>
      </c>
      <c r="F755" s="63" t="s">
        <v>38</v>
      </c>
      <c r="G755" s="63" t="s">
        <v>592</v>
      </c>
      <c r="H755" s="71">
        <v>37650000</v>
      </c>
      <c r="I755" s="60">
        <f t="shared" si="15"/>
        <v>37650000</v>
      </c>
      <c r="J755" s="59" t="s">
        <v>35</v>
      </c>
      <c r="K755" s="59" t="s">
        <v>35</v>
      </c>
      <c r="L755" s="59" t="s">
        <v>36</v>
      </c>
    </row>
    <row r="756" spans="2:12" s="13" customFormat="1" ht="98.25" customHeight="1">
      <c r="B756" s="63">
        <v>81101516</v>
      </c>
      <c r="C756" s="93" t="s">
        <v>588</v>
      </c>
      <c r="D756" s="63" t="s">
        <v>49</v>
      </c>
      <c r="E756" s="63" t="s">
        <v>48</v>
      </c>
      <c r="F756" s="63" t="s">
        <v>38</v>
      </c>
      <c r="G756" s="63" t="s">
        <v>592</v>
      </c>
      <c r="H756" s="71">
        <f>16200000</f>
        <v>16200000</v>
      </c>
      <c r="I756" s="60">
        <f t="shared" si="15"/>
        <v>16200000</v>
      </c>
      <c r="J756" s="59" t="s">
        <v>35</v>
      </c>
      <c r="K756" s="59" t="s">
        <v>35</v>
      </c>
      <c r="L756" s="59" t="s">
        <v>36</v>
      </c>
    </row>
    <row r="757" spans="2:12" s="13" customFormat="1" ht="98.25" customHeight="1">
      <c r="B757" s="63">
        <v>81101516</v>
      </c>
      <c r="C757" s="93" t="s">
        <v>588</v>
      </c>
      <c r="D757" s="63" t="s">
        <v>49</v>
      </c>
      <c r="E757" s="63" t="s">
        <v>48</v>
      </c>
      <c r="F757" s="63" t="s">
        <v>38</v>
      </c>
      <c r="G757" s="63" t="s">
        <v>592</v>
      </c>
      <c r="H757" s="71">
        <v>14400000</v>
      </c>
      <c r="I757" s="60">
        <f t="shared" si="15"/>
        <v>14400000</v>
      </c>
      <c r="J757" s="59" t="s">
        <v>35</v>
      </c>
      <c r="K757" s="59" t="s">
        <v>35</v>
      </c>
      <c r="L757" s="59" t="s">
        <v>36</v>
      </c>
    </row>
    <row r="758" spans="2:12" s="13" customFormat="1" ht="98.25" customHeight="1">
      <c r="B758" s="93">
        <v>81101516</v>
      </c>
      <c r="C758" s="63" t="s">
        <v>580</v>
      </c>
      <c r="D758" s="63" t="s">
        <v>49</v>
      </c>
      <c r="E758" s="63" t="s">
        <v>48</v>
      </c>
      <c r="F758" s="63" t="s">
        <v>38</v>
      </c>
      <c r="G758" s="94" t="s">
        <v>592</v>
      </c>
      <c r="H758" s="60">
        <v>37665000</v>
      </c>
      <c r="I758" s="60">
        <f t="shared" si="15"/>
        <v>37665000</v>
      </c>
      <c r="J758" s="59" t="s">
        <v>35</v>
      </c>
      <c r="K758" s="59" t="s">
        <v>35</v>
      </c>
      <c r="L758" s="59" t="s">
        <v>36</v>
      </c>
    </row>
    <row r="759" spans="2:12" s="13" customFormat="1" ht="98.25" customHeight="1">
      <c r="B759" s="93">
        <v>81101516</v>
      </c>
      <c r="C759" s="63" t="s">
        <v>580</v>
      </c>
      <c r="D759" s="63" t="s">
        <v>49</v>
      </c>
      <c r="E759" s="63" t="s">
        <v>48</v>
      </c>
      <c r="F759" s="63" t="s">
        <v>38</v>
      </c>
      <c r="G759" s="94" t="s">
        <v>592</v>
      </c>
      <c r="H759" s="60">
        <v>42000000</v>
      </c>
      <c r="I759" s="60">
        <f t="shared" si="15"/>
        <v>42000000</v>
      </c>
      <c r="J759" s="59" t="s">
        <v>35</v>
      </c>
      <c r="K759" s="59" t="s">
        <v>35</v>
      </c>
      <c r="L759" s="59" t="s">
        <v>36</v>
      </c>
    </row>
    <row r="760" spans="2:12" s="13" customFormat="1" ht="98.25" customHeight="1">
      <c r="B760" s="63">
        <v>81101516</v>
      </c>
      <c r="C760" s="93" t="s">
        <v>570</v>
      </c>
      <c r="D760" s="63" t="s">
        <v>130</v>
      </c>
      <c r="E760" s="63" t="s">
        <v>738</v>
      </c>
      <c r="F760" s="63" t="s">
        <v>38</v>
      </c>
      <c r="G760" s="63" t="s">
        <v>37</v>
      </c>
      <c r="H760" s="71">
        <f>6000000*3</f>
        <v>18000000</v>
      </c>
      <c r="I760" s="60">
        <f aca="true" t="shared" si="17" ref="I760:I802">+H760</f>
        <v>18000000</v>
      </c>
      <c r="J760" s="59" t="s">
        <v>35</v>
      </c>
      <c r="K760" s="59" t="s">
        <v>35</v>
      </c>
      <c r="L760" s="59" t="s">
        <v>36</v>
      </c>
    </row>
    <row r="761" spans="2:12" s="13" customFormat="1" ht="98.25" customHeight="1">
      <c r="B761" s="63">
        <v>81101516</v>
      </c>
      <c r="C761" s="93" t="s">
        <v>570</v>
      </c>
      <c r="D761" s="63" t="s">
        <v>130</v>
      </c>
      <c r="E761" s="63" t="s">
        <v>738</v>
      </c>
      <c r="F761" s="63" t="s">
        <v>38</v>
      </c>
      <c r="G761" s="63" t="s">
        <v>37</v>
      </c>
      <c r="H761" s="71">
        <f>5000000*3</f>
        <v>15000000</v>
      </c>
      <c r="I761" s="60">
        <f t="shared" si="17"/>
        <v>15000000</v>
      </c>
      <c r="J761" s="59" t="s">
        <v>35</v>
      </c>
      <c r="K761" s="59" t="s">
        <v>35</v>
      </c>
      <c r="L761" s="59" t="s">
        <v>36</v>
      </c>
    </row>
    <row r="762" spans="2:12" s="13" customFormat="1" ht="98.25" customHeight="1">
      <c r="B762" s="63">
        <v>81101516</v>
      </c>
      <c r="C762" s="93" t="s">
        <v>741</v>
      </c>
      <c r="D762" s="63" t="s">
        <v>130</v>
      </c>
      <c r="E762" s="63" t="s">
        <v>738</v>
      </c>
      <c r="F762" s="63" t="s">
        <v>38</v>
      </c>
      <c r="G762" s="63" t="s">
        <v>37</v>
      </c>
      <c r="H762" s="71">
        <f>27000000/6*3</f>
        <v>13500000</v>
      </c>
      <c r="I762" s="60">
        <f t="shared" si="17"/>
        <v>13500000</v>
      </c>
      <c r="J762" s="59" t="s">
        <v>35</v>
      </c>
      <c r="K762" s="59" t="s">
        <v>35</v>
      </c>
      <c r="L762" s="59" t="s">
        <v>36</v>
      </c>
    </row>
    <row r="763" spans="2:12" s="13" customFormat="1" ht="98.25" customHeight="1">
      <c r="B763" s="63">
        <v>81101516</v>
      </c>
      <c r="C763" s="93" t="s">
        <v>741</v>
      </c>
      <c r="D763" s="63" t="s">
        <v>130</v>
      </c>
      <c r="E763" s="63" t="s">
        <v>738</v>
      </c>
      <c r="F763" s="63" t="s">
        <v>38</v>
      </c>
      <c r="G763" s="63" t="s">
        <v>37</v>
      </c>
      <c r="H763" s="71">
        <f>27000000/6*3</f>
        <v>13500000</v>
      </c>
      <c r="I763" s="60">
        <f t="shared" si="17"/>
        <v>13500000</v>
      </c>
      <c r="J763" s="59" t="s">
        <v>35</v>
      </c>
      <c r="K763" s="59" t="s">
        <v>35</v>
      </c>
      <c r="L763" s="59" t="s">
        <v>36</v>
      </c>
    </row>
    <row r="764" spans="2:12" s="13" customFormat="1" ht="98.25" customHeight="1">
      <c r="B764" s="63">
        <v>81101516</v>
      </c>
      <c r="C764" s="93" t="s">
        <v>742</v>
      </c>
      <c r="D764" s="63" t="s">
        <v>130</v>
      </c>
      <c r="E764" s="63" t="s">
        <v>738</v>
      </c>
      <c r="F764" s="63" t="s">
        <v>38</v>
      </c>
      <c r="G764" s="63" t="s">
        <v>37</v>
      </c>
      <c r="H764" s="71">
        <f>15000000/6*3</f>
        <v>7500000</v>
      </c>
      <c r="I764" s="60">
        <f t="shared" si="17"/>
        <v>7500000</v>
      </c>
      <c r="J764" s="59" t="s">
        <v>35</v>
      </c>
      <c r="K764" s="59" t="s">
        <v>35</v>
      </c>
      <c r="L764" s="59" t="s">
        <v>36</v>
      </c>
    </row>
    <row r="765" spans="2:12" s="13" customFormat="1" ht="98.25" customHeight="1">
      <c r="B765" s="63">
        <v>81101516</v>
      </c>
      <c r="C765" s="93" t="s">
        <v>743</v>
      </c>
      <c r="D765" s="63" t="s">
        <v>130</v>
      </c>
      <c r="E765" s="63" t="s">
        <v>738</v>
      </c>
      <c r="F765" s="63" t="s">
        <v>38</v>
      </c>
      <c r="G765" s="63" t="s">
        <v>37</v>
      </c>
      <c r="H765" s="71">
        <f>19800000/6*3</f>
        <v>9900000</v>
      </c>
      <c r="I765" s="60">
        <f t="shared" si="17"/>
        <v>9900000</v>
      </c>
      <c r="J765" s="59" t="s">
        <v>35</v>
      </c>
      <c r="K765" s="59" t="s">
        <v>35</v>
      </c>
      <c r="L765" s="59" t="s">
        <v>36</v>
      </c>
    </row>
    <row r="766" spans="2:12" s="13" customFormat="1" ht="98.25" customHeight="1">
      <c r="B766" s="63">
        <v>81101516</v>
      </c>
      <c r="C766" s="93" t="s">
        <v>572</v>
      </c>
      <c r="D766" s="63" t="s">
        <v>130</v>
      </c>
      <c r="E766" s="63" t="s">
        <v>738</v>
      </c>
      <c r="F766" s="63" t="s">
        <v>38</v>
      </c>
      <c r="G766" s="63" t="s">
        <v>37</v>
      </c>
      <c r="H766" s="71">
        <f>19500000/6*3</f>
        <v>9750000</v>
      </c>
      <c r="I766" s="60">
        <f t="shared" si="17"/>
        <v>9750000</v>
      </c>
      <c r="J766" s="59" t="s">
        <v>35</v>
      </c>
      <c r="K766" s="59" t="s">
        <v>35</v>
      </c>
      <c r="L766" s="59" t="s">
        <v>36</v>
      </c>
    </row>
    <row r="767" spans="2:12" s="13" customFormat="1" ht="98.25" customHeight="1">
      <c r="B767" s="63">
        <v>81101516</v>
      </c>
      <c r="C767" s="93" t="s">
        <v>573</v>
      </c>
      <c r="D767" s="63" t="s">
        <v>130</v>
      </c>
      <c r="E767" s="63" t="s">
        <v>738</v>
      </c>
      <c r="F767" s="63" t="s">
        <v>38</v>
      </c>
      <c r="G767" s="63" t="s">
        <v>37</v>
      </c>
      <c r="H767" s="71">
        <f>10368000/6*3</f>
        <v>5184000</v>
      </c>
      <c r="I767" s="60">
        <f t="shared" si="17"/>
        <v>5184000</v>
      </c>
      <c r="J767" s="59" t="s">
        <v>35</v>
      </c>
      <c r="K767" s="59" t="s">
        <v>35</v>
      </c>
      <c r="L767" s="59" t="s">
        <v>36</v>
      </c>
    </row>
    <row r="768" spans="2:12" s="13" customFormat="1" ht="98.25" customHeight="1">
      <c r="B768" s="63">
        <v>81101516</v>
      </c>
      <c r="C768" s="93" t="s">
        <v>574</v>
      </c>
      <c r="D768" s="63" t="s">
        <v>130</v>
      </c>
      <c r="E768" s="63" t="s">
        <v>738</v>
      </c>
      <c r="F768" s="63" t="s">
        <v>38</v>
      </c>
      <c r="G768" s="63" t="s">
        <v>37</v>
      </c>
      <c r="H768" s="71">
        <f>32400000/6*3</f>
        <v>16200000</v>
      </c>
      <c r="I768" s="60">
        <f t="shared" si="17"/>
        <v>16200000</v>
      </c>
      <c r="J768" s="59" t="s">
        <v>35</v>
      </c>
      <c r="K768" s="59" t="s">
        <v>35</v>
      </c>
      <c r="L768" s="59" t="s">
        <v>36</v>
      </c>
    </row>
    <row r="769" spans="2:12" s="13" customFormat="1" ht="98.25" customHeight="1">
      <c r="B769" s="63">
        <v>81101516</v>
      </c>
      <c r="C769" s="93" t="s">
        <v>575</v>
      </c>
      <c r="D769" s="63" t="s">
        <v>130</v>
      </c>
      <c r="E769" s="63" t="s">
        <v>738</v>
      </c>
      <c r="F769" s="63" t="s">
        <v>38</v>
      </c>
      <c r="G769" s="63" t="s">
        <v>37</v>
      </c>
      <c r="H769" s="71">
        <f>24000000/6*3</f>
        <v>12000000</v>
      </c>
      <c r="I769" s="60">
        <f t="shared" si="17"/>
        <v>12000000</v>
      </c>
      <c r="J769" s="59" t="s">
        <v>35</v>
      </c>
      <c r="K769" s="59" t="s">
        <v>35</v>
      </c>
      <c r="L769" s="59" t="s">
        <v>36</v>
      </c>
    </row>
    <row r="770" spans="2:12" s="13" customFormat="1" ht="98.25" customHeight="1">
      <c r="B770" s="63">
        <v>81101516</v>
      </c>
      <c r="C770" s="93" t="s">
        <v>576</v>
      </c>
      <c r="D770" s="63" t="s">
        <v>130</v>
      </c>
      <c r="E770" s="63" t="s">
        <v>738</v>
      </c>
      <c r="F770" s="63" t="s">
        <v>38</v>
      </c>
      <c r="G770" s="63" t="s">
        <v>37</v>
      </c>
      <c r="H770" s="71">
        <f>11664000/6*3</f>
        <v>5832000</v>
      </c>
      <c r="I770" s="60">
        <f t="shared" si="17"/>
        <v>5832000</v>
      </c>
      <c r="J770" s="59" t="s">
        <v>35</v>
      </c>
      <c r="K770" s="59" t="s">
        <v>35</v>
      </c>
      <c r="L770" s="59" t="s">
        <v>36</v>
      </c>
    </row>
    <row r="771" spans="2:12" s="13" customFormat="1" ht="98.25" customHeight="1">
      <c r="B771" s="63">
        <v>81101516</v>
      </c>
      <c r="C771" s="93" t="s">
        <v>577</v>
      </c>
      <c r="D771" s="63" t="s">
        <v>130</v>
      </c>
      <c r="E771" s="63" t="s">
        <v>738</v>
      </c>
      <c r="F771" s="63" t="s">
        <v>38</v>
      </c>
      <c r="G771" s="63" t="s">
        <v>37</v>
      </c>
      <c r="H771" s="71">
        <f>33000000/6*3</f>
        <v>16500000</v>
      </c>
      <c r="I771" s="60">
        <f t="shared" si="17"/>
        <v>16500000</v>
      </c>
      <c r="J771" s="59" t="s">
        <v>35</v>
      </c>
      <c r="K771" s="59" t="s">
        <v>35</v>
      </c>
      <c r="L771" s="59" t="s">
        <v>36</v>
      </c>
    </row>
    <row r="772" spans="2:12" s="13" customFormat="1" ht="98.25" customHeight="1">
      <c r="B772" s="63">
        <v>81101516</v>
      </c>
      <c r="C772" s="93" t="s">
        <v>578</v>
      </c>
      <c r="D772" s="63" t="s">
        <v>130</v>
      </c>
      <c r="E772" s="63" t="s">
        <v>738</v>
      </c>
      <c r="F772" s="63" t="s">
        <v>38</v>
      </c>
      <c r="G772" s="63" t="s">
        <v>37</v>
      </c>
      <c r="H772" s="71">
        <f>22800000/6*3</f>
        <v>11400000</v>
      </c>
      <c r="I772" s="60">
        <f t="shared" si="17"/>
        <v>11400000</v>
      </c>
      <c r="J772" s="59" t="s">
        <v>35</v>
      </c>
      <c r="K772" s="59" t="s">
        <v>35</v>
      </c>
      <c r="L772" s="59" t="s">
        <v>36</v>
      </c>
    </row>
    <row r="773" spans="2:12" s="13" customFormat="1" ht="98.25" customHeight="1">
      <c r="B773" s="63">
        <v>81101516</v>
      </c>
      <c r="C773" s="93" t="s">
        <v>579</v>
      </c>
      <c r="D773" s="63" t="s">
        <v>130</v>
      </c>
      <c r="E773" s="63" t="s">
        <v>738</v>
      </c>
      <c r="F773" s="63" t="s">
        <v>38</v>
      </c>
      <c r="G773" s="63" t="s">
        <v>37</v>
      </c>
      <c r="H773" s="71">
        <f>9330000/6*3</f>
        <v>4665000</v>
      </c>
      <c r="I773" s="60">
        <f t="shared" si="17"/>
        <v>4665000</v>
      </c>
      <c r="J773" s="59" t="s">
        <v>35</v>
      </c>
      <c r="K773" s="59" t="s">
        <v>35</v>
      </c>
      <c r="L773" s="59" t="s">
        <v>36</v>
      </c>
    </row>
    <row r="774" spans="2:12" s="13" customFormat="1" ht="98.25" customHeight="1">
      <c r="B774" s="63">
        <v>81101516</v>
      </c>
      <c r="C774" s="93" t="s">
        <v>570</v>
      </c>
      <c r="D774" s="63" t="s">
        <v>130</v>
      </c>
      <c r="E774" s="63" t="s">
        <v>738</v>
      </c>
      <c r="F774" s="63" t="s">
        <v>38</v>
      </c>
      <c r="G774" s="63" t="s">
        <v>37</v>
      </c>
      <c r="H774" s="71">
        <f>5400000*3</f>
        <v>16200000</v>
      </c>
      <c r="I774" s="60">
        <f t="shared" si="17"/>
        <v>16200000</v>
      </c>
      <c r="J774" s="59" t="s">
        <v>35</v>
      </c>
      <c r="K774" s="59" t="s">
        <v>35</v>
      </c>
      <c r="L774" s="59" t="s">
        <v>36</v>
      </c>
    </row>
    <row r="775" spans="2:12" s="13" customFormat="1" ht="98.25" customHeight="1">
      <c r="B775" s="63">
        <v>81101516</v>
      </c>
      <c r="C775" s="93" t="s">
        <v>744</v>
      </c>
      <c r="D775" s="63" t="s">
        <v>130</v>
      </c>
      <c r="E775" s="63" t="s">
        <v>738</v>
      </c>
      <c r="F775" s="63" t="s">
        <v>38</v>
      </c>
      <c r="G775" s="63" t="s">
        <v>37</v>
      </c>
      <c r="H775" s="71">
        <v>14400000</v>
      </c>
      <c r="I775" s="60">
        <f t="shared" si="17"/>
        <v>14400000</v>
      </c>
      <c r="J775" s="59" t="s">
        <v>35</v>
      </c>
      <c r="K775" s="59" t="s">
        <v>35</v>
      </c>
      <c r="L775" s="59" t="s">
        <v>36</v>
      </c>
    </row>
    <row r="776" spans="2:12" s="13" customFormat="1" ht="98.25" customHeight="1">
      <c r="B776" s="63">
        <v>81101516</v>
      </c>
      <c r="C776" s="93" t="s">
        <v>583</v>
      </c>
      <c r="D776" s="63" t="s">
        <v>130</v>
      </c>
      <c r="E776" s="63" t="s">
        <v>738</v>
      </c>
      <c r="F776" s="63" t="s">
        <v>38</v>
      </c>
      <c r="G776" s="63" t="s">
        <v>37</v>
      </c>
      <c r="H776" s="71">
        <f>10800000/6*3</f>
        <v>5400000</v>
      </c>
      <c r="I776" s="60">
        <f t="shared" si="17"/>
        <v>5400000</v>
      </c>
      <c r="J776" s="59" t="s">
        <v>35</v>
      </c>
      <c r="K776" s="59" t="s">
        <v>35</v>
      </c>
      <c r="L776" s="59" t="s">
        <v>36</v>
      </c>
    </row>
    <row r="777" spans="2:12" s="13" customFormat="1" ht="98.25" customHeight="1">
      <c r="B777" s="63">
        <v>81101516</v>
      </c>
      <c r="C777" s="93" t="s">
        <v>583</v>
      </c>
      <c r="D777" s="63" t="s">
        <v>130</v>
      </c>
      <c r="E777" s="63" t="s">
        <v>738</v>
      </c>
      <c r="F777" s="63" t="s">
        <v>38</v>
      </c>
      <c r="G777" s="63" t="s">
        <v>37</v>
      </c>
      <c r="H777" s="71">
        <f>10800000/6*3</f>
        <v>5400000</v>
      </c>
      <c r="I777" s="60">
        <f t="shared" si="17"/>
        <v>5400000</v>
      </c>
      <c r="J777" s="59" t="s">
        <v>35</v>
      </c>
      <c r="K777" s="59" t="s">
        <v>35</v>
      </c>
      <c r="L777" s="59" t="s">
        <v>36</v>
      </c>
    </row>
    <row r="778" spans="2:12" s="13" customFormat="1" ht="98.25" customHeight="1">
      <c r="B778" s="63">
        <v>81101516</v>
      </c>
      <c r="C778" s="93" t="s">
        <v>584</v>
      </c>
      <c r="D778" s="63" t="s">
        <v>130</v>
      </c>
      <c r="E778" s="63" t="s">
        <v>738</v>
      </c>
      <c r="F778" s="63" t="s">
        <v>38</v>
      </c>
      <c r="G778" s="63" t="s">
        <v>37</v>
      </c>
      <c r="H778" s="71">
        <f>66000000/6*3</f>
        <v>33000000</v>
      </c>
      <c r="I778" s="60">
        <f t="shared" si="17"/>
        <v>33000000</v>
      </c>
      <c r="J778" s="59" t="s">
        <v>35</v>
      </c>
      <c r="K778" s="59" t="s">
        <v>35</v>
      </c>
      <c r="L778" s="59" t="s">
        <v>36</v>
      </c>
    </row>
    <row r="779" spans="2:12" s="13" customFormat="1" ht="98.25" customHeight="1">
      <c r="B779" s="63">
        <v>81101516</v>
      </c>
      <c r="C779" s="93" t="s">
        <v>585</v>
      </c>
      <c r="D779" s="63" t="s">
        <v>130</v>
      </c>
      <c r="E779" s="63" t="s">
        <v>738</v>
      </c>
      <c r="F779" s="63" t="s">
        <v>38</v>
      </c>
      <c r="G779" s="63" t="s">
        <v>37</v>
      </c>
      <c r="H779" s="71">
        <f>63000000/6*3</f>
        <v>31500000</v>
      </c>
      <c r="I779" s="60">
        <f t="shared" si="17"/>
        <v>31500000</v>
      </c>
      <c r="J779" s="59" t="s">
        <v>35</v>
      </c>
      <c r="K779" s="59" t="s">
        <v>35</v>
      </c>
      <c r="L779" s="59" t="s">
        <v>36</v>
      </c>
    </row>
    <row r="780" spans="2:12" s="13" customFormat="1" ht="98.25" customHeight="1">
      <c r="B780" s="63">
        <v>81101516</v>
      </c>
      <c r="C780" s="93" t="s">
        <v>582</v>
      </c>
      <c r="D780" s="63" t="s">
        <v>130</v>
      </c>
      <c r="E780" s="63" t="s">
        <v>738</v>
      </c>
      <c r="F780" s="63" t="s">
        <v>38</v>
      </c>
      <c r="G780" s="63" t="s">
        <v>37</v>
      </c>
      <c r="H780" s="71">
        <v>11700000</v>
      </c>
      <c r="I780" s="60">
        <f t="shared" si="17"/>
        <v>11700000</v>
      </c>
      <c r="J780" s="59" t="s">
        <v>35</v>
      </c>
      <c r="K780" s="59" t="s">
        <v>35</v>
      </c>
      <c r="L780" s="59" t="s">
        <v>36</v>
      </c>
    </row>
    <row r="781" spans="2:12" s="13" customFormat="1" ht="98.25" customHeight="1">
      <c r="B781" s="63">
        <v>81101516</v>
      </c>
      <c r="C781" s="93" t="s">
        <v>590</v>
      </c>
      <c r="D781" s="63" t="s">
        <v>46</v>
      </c>
      <c r="E781" s="63" t="s">
        <v>591</v>
      </c>
      <c r="F781" s="63" t="s">
        <v>183</v>
      </c>
      <c r="G781" s="63" t="s">
        <v>592</v>
      </c>
      <c r="H781" s="71">
        <v>488602230</v>
      </c>
      <c r="I781" s="60">
        <f t="shared" si="17"/>
        <v>488602230</v>
      </c>
      <c r="J781" s="59" t="s">
        <v>35</v>
      </c>
      <c r="K781" s="59" t="s">
        <v>35</v>
      </c>
      <c r="L781" s="59" t="s">
        <v>36</v>
      </c>
    </row>
    <row r="782" spans="2:12" s="13" customFormat="1" ht="98.25" customHeight="1">
      <c r="B782" s="63">
        <v>81101516</v>
      </c>
      <c r="C782" s="93" t="s">
        <v>593</v>
      </c>
      <c r="D782" s="63" t="s">
        <v>46</v>
      </c>
      <c r="E782" s="63" t="s">
        <v>40</v>
      </c>
      <c r="F782" s="63" t="s">
        <v>183</v>
      </c>
      <c r="G782" s="63" t="s">
        <v>592</v>
      </c>
      <c r="H782" s="71">
        <v>522595335</v>
      </c>
      <c r="I782" s="60">
        <f t="shared" si="17"/>
        <v>522595335</v>
      </c>
      <c r="J782" s="59" t="s">
        <v>35</v>
      </c>
      <c r="K782" s="59" t="s">
        <v>35</v>
      </c>
      <c r="L782" s="59" t="s">
        <v>36</v>
      </c>
    </row>
    <row r="783" spans="2:12" s="13" customFormat="1" ht="98.25" customHeight="1">
      <c r="B783" s="63">
        <v>81101516</v>
      </c>
      <c r="C783" s="93" t="s">
        <v>594</v>
      </c>
      <c r="D783" s="63" t="s">
        <v>46</v>
      </c>
      <c r="E783" s="63" t="s">
        <v>40</v>
      </c>
      <c r="F783" s="63" t="s">
        <v>183</v>
      </c>
      <c r="G783" s="63" t="s">
        <v>592</v>
      </c>
      <c r="H783" s="71">
        <v>689727787</v>
      </c>
      <c r="I783" s="60">
        <f t="shared" si="17"/>
        <v>689727787</v>
      </c>
      <c r="J783" s="59" t="s">
        <v>35</v>
      </c>
      <c r="K783" s="59" t="s">
        <v>35</v>
      </c>
      <c r="L783" s="59" t="s">
        <v>36</v>
      </c>
    </row>
    <row r="784" spans="2:12" s="13" customFormat="1" ht="98.25" customHeight="1">
      <c r="B784" s="63">
        <v>81101516</v>
      </c>
      <c r="C784" s="93" t="s">
        <v>595</v>
      </c>
      <c r="D784" s="63" t="s">
        <v>46</v>
      </c>
      <c r="E784" s="63" t="s">
        <v>596</v>
      </c>
      <c r="F784" s="63" t="s">
        <v>183</v>
      </c>
      <c r="G784" s="63" t="s">
        <v>592</v>
      </c>
      <c r="H784" s="71">
        <v>447283619</v>
      </c>
      <c r="I784" s="60">
        <f t="shared" si="17"/>
        <v>447283619</v>
      </c>
      <c r="J784" s="59" t="s">
        <v>35</v>
      </c>
      <c r="K784" s="59" t="s">
        <v>35</v>
      </c>
      <c r="L784" s="59" t="s">
        <v>36</v>
      </c>
    </row>
    <row r="785" spans="2:12" s="13" customFormat="1" ht="98.25" customHeight="1">
      <c r="B785" s="63">
        <v>81101516</v>
      </c>
      <c r="C785" s="93" t="s">
        <v>597</v>
      </c>
      <c r="D785" s="63" t="s">
        <v>46</v>
      </c>
      <c r="E785" s="63" t="s">
        <v>41</v>
      </c>
      <c r="F785" s="63" t="s">
        <v>183</v>
      </c>
      <c r="G785" s="63" t="s">
        <v>592</v>
      </c>
      <c r="H785" s="71">
        <v>392026358</v>
      </c>
      <c r="I785" s="60">
        <f t="shared" si="17"/>
        <v>392026358</v>
      </c>
      <c r="J785" s="59" t="s">
        <v>35</v>
      </c>
      <c r="K785" s="59" t="s">
        <v>35</v>
      </c>
      <c r="L785" s="59" t="s">
        <v>36</v>
      </c>
    </row>
    <row r="786" spans="2:12" s="13" customFormat="1" ht="98.25" customHeight="1">
      <c r="B786" s="63">
        <v>81101516</v>
      </c>
      <c r="C786" s="93" t="s">
        <v>598</v>
      </c>
      <c r="D786" s="63" t="s">
        <v>46</v>
      </c>
      <c r="E786" s="63" t="s">
        <v>599</v>
      </c>
      <c r="F786" s="63" t="s">
        <v>183</v>
      </c>
      <c r="G786" s="63" t="s">
        <v>592</v>
      </c>
      <c r="H786" s="71">
        <v>439538183</v>
      </c>
      <c r="I786" s="60">
        <f t="shared" si="17"/>
        <v>439538183</v>
      </c>
      <c r="J786" s="59" t="s">
        <v>35</v>
      </c>
      <c r="K786" s="59" t="s">
        <v>35</v>
      </c>
      <c r="L786" s="59" t="s">
        <v>36</v>
      </c>
    </row>
    <row r="787" spans="2:12" s="13" customFormat="1" ht="98.25" customHeight="1">
      <c r="B787" s="63">
        <v>81101516</v>
      </c>
      <c r="C787" s="93" t="s">
        <v>600</v>
      </c>
      <c r="D787" s="63" t="s">
        <v>46</v>
      </c>
      <c r="E787" s="63" t="s">
        <v>599</v>
      </c>
      <c r="F787" s="63" t="s">
        <v>183</v>
      </c>
      <c r="G787" s="63" t="s">
        <v>592</v>
      </c>
      <c r="H787" s="71">
        <v>765615104</v>
      </c>
      <c r="I787" s="60">
        <f t="shared" si="17"/>
        <v>765615104</v>
      </c>
      <c r="J787" s="59" t="s">
        <v>35</v>
      </c>
      <c r="K787" s="59" t="s">
        <v>35</v>
      </c>
      <c r="L787" s="59" t="s">
        <v>36</v>
      </c>
    </row>
    <row r="788" spans="2:12" s="13" customFormat="1" ht="98.25" customHeight="1">
      <c r="B788" s="63">
        <v>81101516</v>
      </c>
      <c r="C788" s="63" t="s">
        <v>188</v>
      </c>
      <c r="D788" s="63" t="s">
        <v>46</v>
      </c>
      <c r="E788" s="63" t="s">
        <v>599</v>
      </c>
      <c r="F788" s="63" t="s">
        <v>183</v>
      </c>
      <c r="G788" s="63" t="s">
        <v>592</v>
      </c>
      <c r="H788" s="71">
        <v>659895770</v>
      </c>
      <c r="I788" s="60">
        <f t="shared" si="17"/>
        <v>659895770</v>
      </c>
      <c r="J788" s="59" t="s">
        <v>35</v>
      </c>
      <c r="K788" s="59" t="s">
        <v>35</v>
      </c>
      <c r="L788" s="59" t="s">
        <v>36</v>
      </c>
    </row>
    <row r="789" spans="2:12" s="13" customFormat="1" ht="98.25" customHeight="1">
      <c r="B789" s="63">
        <v>81101516</v>
      </c>
      <c r="C789" s="63" t="s">
        <v>189</v>
      </c>
      <c r="D789" s="63" t="s">
        <v>46</v>
      </c>
      <c r="E789" s="63" t="s">
        <v>40</v>
      </c>
      <c r="F789" s="63" t="s">
        <v>183</v>
      </c>
      <c r="G789" s="63" t="s">
        <v>592</v>
      </c>
      <c r="H789" s="71">
        <v>347328818</v>
      </c>
      <c r="I789" s="60">
        <f t="shared" si="17"/>
        <v>347328818</v>
      </c>
      <c r="J789" s="59" t="s">
        <v>35</v>
      </c>
      <c r="K789" s="59" t="s">
        <v>35</v>
      </c>
      <c r="L789" s="59" t="s">
        <v>36</v>
      </c>
    </row>
    <row r="790" spans="2:12" s="13" customFormat="1" ht="98.25" customHeight="1">
      <c r="B790" s="63">
        <v>81101516</v>
      </c>
      <c r="C790" s="63" t="s">
        <v>190</v>
      </c>
      <c r="D790" s="63" t="s">
        <v>46</v>
      </c>
      <c r="E790" s="63" t="s">
        <v>599</v>
      </c>
      <c r="F790" s="63" t="s">
        <v>183</v>
      </c>
      <c r="G790" s="63" t="s">
        <v>592</v>
      </c>
      <c r="H790" s="71">
        <v>429271900</v>
      </c>
      <c r="I790" s="60">
        <f t="shared" si="17"/>
        <v>429271900</v>
      </c>
      <c r="J790" s="59" t="s">
        <v>35</v>
      </c>
      <c r="K790" s="59" t="s">
        <v>35</v>
      </c>
      <c r="L790" s="59" t="s">
        <v>36</v>
      </c>
    </row>
    <row r="791" spans="2:12" s="13" customFormat="1" ht="98.25" customHeight="1">
      <c r="B791" s="63">
        <v>81101516</v>
      </c>
      <c r="C791" s="63" t="s">
        <v>191</v>
      </c>
      <c r="D791" s="63" t="s">
        <v>46</v>
      </c>
      <c r="E791" s="63" t="s">
        <v>48</v>
      </c>
      <c r="F791" s="63" t="s">
        <v>183</v>
      </c>
      <c r="G791" s="63" t="s">
        <v>592</v>
      </c>
      <c r="H791" s="71">
        <v>592827967</v>
      </c>
      <c r="I791" s="60">
        <f t="shared" si="17"/>
        <v>592827967</v>
      </c>
      <c r="J791" s="59" t="s">
        <v>35</v>
      </c>
      <c r="K791" s="59" t="s">
        <v>35</v>
      </c>
      <c r="L791" s="59" t="s">
        <v>36</v>
      </c>
    </row>
    <row r="792" spans="2:12" s="13" customFormat="1" ht="102" customHeight="1">
      <c r="B792" s="59">
        <v>80111600</v>
      </c>
      <c r="C792" s="63" t="s">
        <v>602</v>
      </c>
      <c r="D792" s="63" t="s">
        <v>177</v>
      </c>
      <c r="E792" s="59" t="s">
        <v>41</v>
      </c>
      <c r="F792" s="63" t="s">
        <v>183</v>
      </c>
      <c r="G792" s="63" t="s">
        <v>592</v>
      </c>
      <c r="H792" s="60">
        <v>141840323</v>
      </c>
      <c r="I792" s="60">
        <f t="shared" si="17"/>
        <v>141840323</v>
      </c>
      <c r="J792" s="59" t="s">
        <v>35</v>
      </c>
      <c r="K792" s="59" t="s">
        <v>35</v>
      </c>
      <c r="L792" s="59" t="s">
        <v>36</v>
      </c>
    </row>
    <row r="793" spans="2:12" s="13" customFormat="1" ht="102" customHeight="1">
      <c r="B793" s="59">
        <v>80111600</v>
      </c>
      <c r="C793" s="59" t="s">
        <v>603</v>
      </c>
      <c r="D793" s="63" t="s">
        <v>177</v>
      </c>
      <c r="E793" s="59" t="s">
        <v>41</v>
      </c>
      <c r="F793" s="63" t="s">
        <v>183</v>
      </c>
      <c r="G793" s="63" t="s">
        <v>592</v>
      </c>
      <c r="H793" s="60">
        <v>1279971382</v>
      </c>
      <c r="I793" s="60">
        <f t="shared" si="17"/>
        <v>1279971382</v>
      </c>
      <c r="J793" s="59" t="s">
        <v>35</v>
      </c>
      <c r="K793" s="59" t="s">
        <v>35</v>
      </c>
      <c r="L793" s="59" t="s">
        <v>36</v>
      </c>
    </row>
    <row r="794" spans="2:12" s="13" customFormat="1" ht="102" customHeight="1">
      <c r="B794" s="59">
        <v>80111600</v>
      </c>
      <c r="C794" s="59" t="s">
        <v>607</v>
      </c>
      <c r="D794" s="63" t="s">
        <v>46</v>
      </c>
      <c r="E794" s="63" t="s">
        <v>48</v>
      </c>
      <c r="F794" s="63" t="s">
        <v>38</v>
      </c>
      <c r="G794" s="63" t="s">
        <v>37</v>
      </c>
      <c r="H794" s="60">
        <v>48000000</v>
      </c>
      <c r="I794" s="60">
        <f t="shared" si="17"/>
        <v>48000000</v>
      </c>
      <c r="J794" s="59" t="s">
        <v>35</v>
      </c>
      <c r="K794" s="59" t="s">
        <v>35</v>
      </c>
      <c r="L794" s="59" t="s">
        <v>36</v>
      </c>
    </row>
    <row r="795" spans="2:12" s="13" customFormat="1" ht="102" customHeight="1">
      <c r="B795" s="63">
        <v>81101516</v>
      </c>
      <c r="C795" s="58" t="s">
        <v>805</v>
      </c>
      <c r="D795" s="63" t="s">
        <v>46</v>
      </c>
      <c r="E795" s="63" t="s">
        <v>179</v>
      </c>
      <c r="F795" s="63" t="s">
        <v>38</v>
      </c>
      <c r="G795" s="63" t="s">
        <v>37</v>
      </c>
      <c r="H795" s="95">
        <f aca="true" t="shared" si="18" ref="H795:H801">+I795</f>
        <v>43200000</v>
      </c>
      <c r="I795" s="96">
        <f>5400000*8</f>
        <v>43200000</v>
      </c>
      <c r="J795" s="59" t="s">
        <v>35</v>
      </c>
      <c r="K795" s="59" t="s">
        <v>35</v>
      </c>
      <c r="L795" s="59" t="s">
        <v>36</v>
      </c>
    </row>
    <row r="796" spans="2:12" s="13" customFormat="1" ht="102" customHeight="1">
      <c r="B796" s="63">
        <v>81101516</v>
      </c>
      <c r="C796" s="58" t="s">
        <v>806</v>
      </c>
      <c r="D796" s="63" t="s">
        <v>46</v>
      </c>
      <c r="E796" s="63" t="s">
        <v>179</v>
      </c>
      <c r="F796" s="63" t="s">
        <v>38</v>
      </c>
      <c r="G796" s="63" t="s">
        <v>37</v>
      </c>
      <c r="H796" s="95">
        <f t="shared" si="18"/>
        <v>13824000</v>
      </c>
      <c r="I796" s="96">
        <f>1728000*8</f>
        <v>13824000</v>
      </c>
      <c r="J796" s="59" t="s">
        <v>35</v>
      </c>
      <c r="K796" s="59" t="s">
        <v>35</v>
      </c>
      <c r="L796" s="59" t="s">
        <v>36</v>
      </c>
    </row>
    <row r="797" spans="2:12" s="13" customFormat="1" ht="102" customHeight="1">
      <c r="B797" s="63">
        <v>81101516</v>
      </c>
      <c r="C797" s="58" t="s">
        <v>807</v>
      </c>
      <c r="D797" s="63" t="s">
        <v>46</v>
      </c>
      <c r="E797" s="63" t="s">
        <v>179</v>
      </c>
      <c r="F797" s="63" t="s">
        <v>38</v>
      </c>
      <c r="G797" s="63" t="s">
        <v>37</v>
      </c>
      <c r="H797" s="95">
        <f t="shared" si="18"/>
        <v>34560000</v>
      </c>
      <c r="I797" s="96">
        <f>4320000*8</f>
        <v>34560000</v>
      </c>
      <c r="J797" s="59" t="s">
        <v>35</v>
      </c>
      <c r="K797" s="59" t="s">
        <v>35</v>
      </c>
      <c r="L797" s="59" t="s">
        <v>36</v>
      </c>
    </row>
    <row r="798" spans="2:12" s="13" customFormat="1" ht="102" customHeight="1">
      <c r="B798" s="63">
        <v>81101516</v>
      </c>
      <c r="C798" s="58" t="s">
        <v>808</v>
      </c>
      <c r="D798" s="63" t="s">
        <v>46</v>
      </c>
      <c r="E798" s="63" t="s">
        <v>179</v>
      </c>
      <c r="F798" s="63" t="s">
        <v>38</v>
      </c>
      <c r="G798" s="63" t="s">
        <v>37</v>
      </c>
      <c r="H798" s="95">
        <f t="shared" si="18"/>
        <v>36000000</v>
      </c>
      <c r="I798" s="95">
        <f>36000000</f>
        <v>36000000</v>
      </c>
      <c r="J798" s="59" t="s">
        <v>35</v>
      </c>
      <c r="K798" s="59" t="s">
        <v>35</v>
      </c>
      <c r="L798" s="59" t="s">
        <v>36</v>
      </c>
    </row>
    <row r="799" spans="2:12" s="13" customFormat="1" ht="102" customHeight="1">
      <c r="B799" s="63">
        <v>81101516</v>
      </c>
      <c r="C799" s="58" t="s">
        <v>809</v>
      </c>
      <c r="D799" s="63" t="s">
        <v>46</v>
      </c>
      <c r="E799" s="63" t="s">
        <v>179</v>
      </c>
      <c r="F799" s="63" t="s">
        <v>38</v>
      </c>
      <c r="G799" s="63" t="s">
        <v>37</v>
      </c>
      <c r="H799" s="95">
        <f t="shared" si="18"/>
        <v>24000000</v>
      </c>
      <c r="I799" s="96">
        <f>3000000*8</f>
        <v>24000000</v>
      </c>
      <c r="J799" s="59" t="s">
        <v>35</v>
      </c>
      <c r="K799" s="59" t="s">
        <v>35</v>
      </c>
      <c r="L799" s="59" t="s">
        <v>36</v>
      </c>
    </row>
    <row r="800" spans="2:12" s="13" customFormat="1" ht="102" customHeight="1">
      <c r="B800" s="63">
        <v>81101516</v>
      </c>
      <c r="C800" s="58" t="s">
        <v>810</v>
      </c>
      <c r="D800" s="63" t="s">
        <v>46</v>
      </c>
      <c r="E800" s="63" t="s">
        <v>48</v>
      </c>
      <c r="F800" s="63" t="s">
        <v>38</v>
      </c>
      <c r="G800" s="63" t="s">
        <v>811</v>
      </c>
      <c r="H800" s="95">
        <f t="shared" si="18"/>
        <v>18000000</v>
      </c>
      <c r="I800" s="96">
        <f>3000000*6</f>
        <v>18000000</v>
      </c>
      <c r="J800" s="59" t="s">
        <v>35</v>
      </c>
      <c r="K800" s="59" t="s">
        <v>35</v>
      </c>
      <c r="L800" s="59" t="s">
        <v>36</v>
      </c>
    </row>
    <row r="801" spans="2:12" s="13" customFormat="1" ht="102" customHeight="1">
      <c r="B801" s="63">
        <v>81101516</v>
      </c>
      <c r="C801" s="58" t="s">
        <v>809</v>
      </c>
      <c r="D801" s="63" t="s">
        <v>46</v>
      </c>
      <c r="E801" s="63" t="s">
        <v>179</v>
      </c>
      <c r="F801" s="63" t="s">
        <v>38</v>
      </c>
      <c r="G801" s="63" t="s">
        <v>37</v>
      </c>
      <c r="H801" s="95">
        <f t="shared" si="18"/>
        <v>18400000</v>
      </c>
      <c r="I801" s="95">
        <f>2300000*8</f>
        <v>18400000</v>
      </c>
      <c r="J801" s="59" t="s">
        <v>35</v>
      </c>
      <c r="K801" s="59" t="s">
        <v>35</v>
      </c>
      <c r="L801" s="59" t="s">
        <v>36</v>
      </c>
    </row>
    <row r="802" spans="2:12" s="13" customFormat="1" ht="102" customHeight="1">
      <c r="B802" s="59">
        <v>80111600</v>
      </c>
      <c r="C802" s="59" t="s">
        <v>729</v>
      </c>
      <c r="D802" s="63" t="s">
        <v>46</v>
      </c>
      <c r="E802" s="63" t="s">
        <v>102</v>
      </c>
      <c r="F802" s="63" t="s">
        <v>38</v>
      </c>
      <c r="G802" s="63" t="s">
        <v>37</v>
      </c>
      <c r="H802" s="60">
        <v>20000000</v>
      </c>
      <c r="I802" s="60">
        <f t="shared" si="17"/>
        <v>20000000</v>
      </c>
      <c r="J802" s="59" t="s">
        <v>35</v>
      </c>
      <c r="K802" s="59" t="s">
        <v>35</v>
      </c>
      <c r="L802" s="59" t="s">
        <v>36</v>
      </c>
    </row>
    <row r="803" spans="2:12" s="13" customFormat="1" ht="77.25" customHeight="1">
      <c r="B803" s="58">
        <v>80111600</v>
      </c>
      <c r="C803" s="58" t="s">
        <v>671</v>
      </c>
      <c r="D803" s="58" t="s">
        <v>46</v>
      </c>
      <c r="E803" s="58" t="s">
        <v>179</v>
      </c>
      <c r="F803" s="58" t="s">
        <v>38</v>
      </c>
      <c r="G803" s="58" t="s">
        <v>37</v>
      </c>
      <c r="H803" s="68">
        <v>35560000</v>
      </c>
      <c r="I803" s="68">
        <f>+H803</f>
        <v>35560000</v>
      </c>
      <c r="J803" s="63" t="s">
        <v>35</v>
      </c>
      <c r="K803" s="63" t="s">
        <v>35</v>
      </c>
      <c r="L803" s="63" t="s">
        <v>628</v>
      </c>
    </row>
    <row r="804" spans="2:12" s="13" customFormat="1" ht="77.25" customHeight="1">
      <c r="B804" s="58">
        <v>80111600</v>
      </c>
      <c r="C804" s="74" t="s">
        <v>672</v>
      </c>
      <c r="D804" s="58" t="s">
        <v>46</v>
      </c>
      <c r="E804" s="58" t="s">
        <v>179</v>
      </c>
      <c r="F804" s="58" t="s">
        <v>38</v>
      </c>
      <c r="G804" s="58" t="s">
        <v>37</v>
      </c>
      <c r="H804" s="68">
        <v>24000000</v>
      </c>
      <c r="I804" s="68">
        <f aca="true" t="shared" si="19" ref="I804:I833">+H804</f>
        <v>24000000</v>
      </c>
      <c r="J804" s="63" t="s">
        <v>35</v>
      </c>
      <c r="K804" s="63" t="s">
        <v>35</v>
      </c>
      <c r="L804" s="63" t="s">
        <v>628</v>
      </c>
    </row>
    <row r="805" spans="2:12" s="13" customFormat="1" ht="77.25" customHeight="1">
      <c r="B805" s="58">
        <v>80111600</v>
      </c>
      <c r="C805" s="58" t="s">
        <v>673</v>
      </c>
      <c r="D805" s="58" t="s">
        <v>46</v>
      </c>
      <c r="E805" s="58" t="s">
        <v>179</v>
      </c>
      <c r="F805" s="58" t="s">
        <v>38</v>
      </c>
      <c r="G805" s="58" t="s">
        <v>37</v>
      </c>
      <c r="H805" s="68">
        <v>20656000</v>
      </c>
      <c r="I805" s="68">
        <f t="shared" si="19"/>
        <v>20656000</v>
      </c>
      <c r="J805" s="63" t="s">
        <v>35</v>
      </c>
      <c r="K805" s="63" t="s">
        <v>35</v>
      </c>
      <c r="L805" s="63" t="s">
        <v>628</v>
      </c>
    </row>
    <row r="806" spans="2:12" s="13" customFormat="1" ht="77.25" customHeight="1">
      <c r="B806" s="58">
        <v>80111600</v>
      </c>
      <c r="C806" s="58" t="s">
        <v>671</v>
      </c>
      <c r="D806" s="58" t="s">
        <v>49</v>
      </c>
      <c r="E806" s="58" t="s">
        <v>72</v>
      </c>
      <c r="F806" s="58" t="s">
        <v>38</v>
      </c>
      <c r="G806" s="58" t="s">
        <v>37</v>
      </c>
      <c r="H806" s="68">
        <v>23328000</v>
      </c>
      <c r="I806" s="68">
        <f t="shared" si="19"/>
        <v>23328000</v>
      </c>
      <c r="J806" s="63" t="s">
        <v>35</v>
      </c>
      <c r="K806" s="63" t="s">
        <v>35</v>
      </c>
      <c r="L806" s="63" t="s">
        <v>628</v>
      </c>
    </row>
    <row r="807" spans="2:12" s="13" customFormat="1" ht="77.25" customHeight="1">
      <c r="B807" s="58">
        <v>80111600</v>
      </c>
      <c r="C807" s="74" t="s">
        <v>672</v>
      </c>
      <c r="D807" s="58" t="s">
        <v>49</v>
      </c>
      <c r="E807" s="58" t="s">
        <v>72</v>
      </c>
      <c r="F807" s="58" t="s">
        <v>38</v>
      </c>
      <c r="G807" s="58" t="s">
        <v>37</v>
      </c>
      <c r="H807" s="68">
        <v>16200000</v>
      </c>
      <c r="I807" s="68">
        <f t="shared" si="19"/>
        <v>16200000</v>
      </c>
      <c r="J807" s="63" t="s">
        <v>35</v>
      </c>
      <c r="K807" s="63" t="s">
        <v>35</v>
      </c>
      <c r="L807" s="63" t="s">
        <v>628</v>
      </c>
    </row>
    <row r="808" spans="2:12" s="13" customFormat="1" ht="67.5" customHeight="1">
      <c r="B808" s="58">
        <v>80111600</v>
      </c>
      <c r="C808" s="58" t="s">
        <v>673</v>
      </c>
      <c r="D808" s="58" t="s">
        <v>49</v>
      </c>
      <c r="E808" s="58" t="s">
        <v>72</v>
      </c>
      <c r="F808" s="58" t="s">
        <v>38</v>
      </c>
      <c r="G808" s="58" t="s">
        <v>37</v>
      </c>
      <c r="H808" s="68">
        <v>14000000</v>
      </c>
      <c r="I808" s="68">
        <f t="shared" si="19"/>
        <v>14000000</v>
      </c>
      <c r="J808" s="63" t="s">
        <v>35</v>
      </c>
      <c r="K808" s="63" t="s">
        <v>35</v>
      </c>
      <c r="L808" s="63" t="s">
        <v>628</v>
      </c>
    </row>
    <row r="809" spans="2:12" s="13" customFormat="1" ht="51">
      <c r="B809" s="58">
        <v>83101506</v>
      </c>
      <c r="C809" s="58" t="s">
        <v>674</v>
      </c>
      <c r="D809" s="58" t="s">
        <v>46</v>
      </c>
      <c r="E809" s="58" t="s">
        <v>102</v>
      </c>
      <c r="F809" s="58" t="s">
        <v>38</v>
      </c>
      <c r="G809" s="58" t="s">
        <v>37</v>
      </c>
      <c r="H809" s="68">
        <v>90000000</v>
      </c>
      <c r="I809" s="68">
        <f t="shared" si="19"/>
        <v>90000000</v>
      </c>
      <c r="J809" s="63" t="s">
        <v>35</v>
      </c>
      <c r="K809" s="63" t="s">
        <v>35</v>
      </c>
      <c r="L809" s="63" t="s">
        <v>628</v>
      </c>
    </row>
    <row r="810" spans="2:12" s="13" customFormat="1" ht="63.75">
      <c r="B810" s="58">
        <v>50202301</v>
      </c>
      <c r="C810" s="58" t="s">
        <v>675</v>
      </c>
      <c r="D810" s="58" t="s">
        <v>177</v>
      </c>
      <c r="E810" s="58" t="s">
        <v>148</v>
      </c>
      <c r="F810" s="58" t="s">
        <v>38</v>
      </c>
      <c r="G810" s="58" t="s">
        <v>37</v>
      </c>
      <c r="H810" s="68">
        <v>40000000</v>
      </c>
      <c r="I810" s="68">
        <f t="shared" si="19"/>
        <v>40000000</v>
      </c>
      <c r="J810" s="63" t="s">
        <v>35</v>
      </c>
      <c r="K810" s="63" t="s">
        <v>35</v>
      </c>
      <c r="L810" s="63" t="s">
        <v>628</v>
      </c>
    </row>
    <row r="811" spans="2:12" s="13" customFormat="1" ht="67.5" customHeight="1">
      <c r="B811" s="58">
        <v>80111600</v>
      </c>
      <c r="C811" s="74" t="s">
        <v>676</v>
      </c>
      <c r="D811" s="58" t="s">
        <v>49</v>
      </c>
      <c r="E811" s="58" t="s">
        <v>48</v>
      </c>
      <c r="F811" s="58" t="s">
        <v>38</v>
      </c>
      <c r="G811" s="58" t="s">
        <v>592</v>
      </c>
      <c r="H811" s="68">
        <v>45360000</v>
      </c>
      <c r="I811" s="68">
        <f t="shared" si="19"/>
        <v>45360000</v>
      </c>
      <c r="J811" s="63" t="s">
        <v>35</v>
      </c>
      <c r="K811" s="63" t="s">
        <v>35</v>
      </c>
      <c r="L811" s="63" t="s">
        <v>628</v>
      </c>
    </row>
    <row r="812" spans="2:12" s="13" customFormat="1" ht="67.5" customHeight="1">
      <c r="B812" s="58">
        <v>80111600</v>
      </c>
      <c r="C812" s="58" t="s">
        <v>677</v>
      </c>
      <c r="D812" s="58" t="s">
        <v>49</v>
      </c>
      <c r="E812" s="58" t="s">
        <v>48</v>
      </c>
      <c r="F812" s="58" t="s">
        <v>38</v>
      </c>
      <c r="G812" s="58" t="s">
        <v>592</v>
      </c>
      <c r="H812" s="68">
        <v>26300000</v>
      </c>
      <c r="I812" s="68">
        <f t="shared" si="19"/>
        <v>26300000</v>
      </c>
      <c r="J812" s="63" t="s">
        <v>35</v>
      </c>
      <c r="K812" s="63" t="s">
        <v>35</v>
      </c>
      <c r="L812" s="63" t="s">
        <v>628</v>
      </c>
    </row>
    <row r="813" spans="2:12" s="13" customFormat="1" ht="67.5" customHeight="1">
      <c r="B813" s="58">
        <v>80111600</v>
      </c>
      <c r="C813" s="63" t="s">
        <v>678</v>
      </c>
      <c r="D813" s="58" t="s">
        <v>49</v>
      </c>
      <c r="E813" s="58" t="s">
        <v>48</v>
      </c>
      <c r="F813" s="58" t="s">
        <v>38</v>
      </c>
      <c r="G813" s="58" t="s">
        <v>592</v>
      </c>
      <c r="H813" s="68">
        <v>40000000</v>
      </c>
      <c r="I813" s="68">
        <f t="shared" si="19"/>
        <v>40000000</v>
      </c>
      <c r="J813" s="63" t="s">
        <v>35</v>
      </c>
      <c r="K813" s="63" t="s">
        <v>35</v>
      </c>
      <c r="L813" s="63" t="s">
        <v>628</v>
      </c>
    </row>
    <row r="814" spans="2:12" s="13" customFormat="1" ht="67.5" customHeight="1">
      <c r="B814" s="58">
        <v>80111600</v>
      </c>
      <c r="C814" s="58" t="s">
        <v>679</v>
      </c>
      <c r="D814" s="58" t="s">
        <v>49</v>
      </c>
      <c r="E814" s="58" t="s">
        <v>48</v>
      </c>
      <c r="F814" s="58" t="s">
        <v>38</v>
      </c>
      <c r="G814" s="58" t="s">
        <v>592</v>
      </c>
      <c r="H814" s="68">
        <v>30000000</v>
      </c>
      <c r="I814" s="68">
        <f t="shared" si="19"/>
        <v>30000000</v>
      </c>
      <c r="J814" s="63" t="s">
        <v>35</v>
      </c>
      <c r="K814" s="63" t="s">
        <v>35</v>
      </c>
      <c r="L814" s="63" t="s">
        <v>628</v>
      </c>
    </row>
    <row r="815" spans="2:12" s="13" customFormat="1" ht="67.5" customHeight="1">
      <c r="B815" s="58">
        <v>80111600</v>
      </c>
      <c r="C815" s="58" t="s">
        <v>680</v>
      </c>
      <c r="D815" s="58" t="s">
        <v>49</v>
      </c>
      <c r="E815" s="58" t="s">
        <v>48</v>
      </c>
      <c r="F815" s="58" t="s">
        <v>38</v>
      </c>
      <c r="G815" s="58" t="s">
        <v>592</v>
      </c>
      <c r="H815" s="68">
        <v>23000000</v>
      </c>
      <c r="I815" s="68">
        <f t="shared" si="19"/>
        <v>23000000</v>
      </c>
      <c r="J815" s="63" t="s">
        <v>35</v>
      </c>
      <c r="K815" s="63" t="s">
        <v>35</v>
      </c>
      <c r="L815" s="63" t="s">
        <v>628</v>
      </c>
    </row>
    <row r="816" spans="2:12" s="13" customFormat="1" ht="67.5" customHeight="1">
      <c r="B816" s="58">
        <v>80111600</v>
      </c>
      <c r="C816" s="58" t="s">
        <v>681</v>
      </c>
      <c r="D816" s="58" t="s">
        <v>49</v>
      </c>
      <c r="E816" s="58" t="s">
        <v>48</v>
      </c>
      <c r="F816" s="58" t="s">
        <v>38</v>
      </c>
      <c r="G816" s="58" t="s">
        <v>592</v>
      </c>
      <c r="H816" s="68">
        <v>29000000</v>
      </c>
      <c r="I816" s="68">
        <f t="shared" si="19"/>
        <v>29000000</v>
      </c>
      <c r="J816" s="63" t="s">
        <v>35</v>
      </c>
      <c r="K816" s="63" t="s">
        <v>35</v>
      </c>
      <c r="L816" s="63" t="s">
        <v>628</v>
      </c>
    </row>
    <row r="817" spans="2:12" s="13" customFormat="1" ht="69.75" customHeight="1">
      <c r="B817" s="58">
        <v>80111600</v>
      </c>
      <c r="C817" s="63" t="s">
        <v>682</v>
      </c>
      <c r="D817" s="58" t="s">
        <v>49</v>
      </c>
      <c r="E817" s="58" t="s">
        <v>48</v>
      </c>
      <c r="F817" s="58" t="s">
        <v>38</v>
      </c>
      <c r="G817" s="58" t="s">
        <v>592</v>
      </c>
      <c r="H817" s="68">
        <v>12000000</v>
      </c>
      <c r="I817" s="68">
        <f t="shared" si="19"/>
        <v>12000000</v>
      </c>
      <c r="J817" s="63" t="s">
        <v>35</v>
      </c>
      <c r="K817" s="63" t="s">
        <v>35</v>
      </c>
      <c r="L817" s="63" t="s">
        <v>628</v>
      </c>
    </row>
    <row r="818" spans="2:12" s="13" customFormat="1" ht="69.75" customHeight="1">
      <c r="B818" s="58">
        <v>80111600</v>
      </c>
      <c r="C818" s="74" t="s">
        <v>683</v>
      </c>
      <c r="D818" s="58" t="s">
        <v>46</v>
      </c>
      <c r="E818" s="58" t="s">
        <v>179</v>
      </c>
      <c r="F818" s="58" t="s">
        <v>38</v>
      </c>
      <c r="G818" s="58" t="s">
        <v>592</v>
      </c>
      <c r="H818" s="68">
        <v>35200000</v>
      </c>
      <c r="I818" s="68">
        <f t="shared" si="19"/>
        <v>35200000</v>
      </c>
      <c r="J818" s="63" t="s">
        <v>35</v>
      </c>
      <c r="K818" s="63" t="s">
        <v>35</v>
      </c>
      <c r="L818" s="63" t="s">
        <v>628</v>
      </c>
    </row>
    <row r="819" spans="2:12" s="13" customFormat="1" ht="69.75" customHeight="1">
      <c r="B819" s="58">
        <v>80111600</v>
      </c>
      <c r="C819" s="74" t="s">
        <v>683</v>
      </c>
      <c r="D819" s="58" t="s">
        <v>49</v>
      </c>
      <c r="E819" s="58" t="s">
        <v>72</v>
      </c>
      <c r="F819" s="58" t="s">
        <v>38</v>
      </c>
      <c r="G819" s="58" t="s">
        <v>592</v>
      </c>
      <c r="H819" s="68">
        <v>23760000</v>
      </c>
      <c r="I819" s="68">
        <f t="shared" si="19"/>
        <v>23760000</v>
      </c>
      <c r="J819" s="63" t="s">
        <v>35</v>
      </c>
      <c r="K819" s="63" t="s">
        <v>35</v>
      </c>
      <c r="L819" s="63" t="s">
        <v>628</v>
      </c>
    </row>
    <row r="820" spans="2:12" s="13" customFormat="1" ht="69.75" customHeight="1">
      <c r="B820" s="58">
        <v>80111600</v>
      </c>
      <c r="C820" s="74" t="s">
        <v>684</v>
      </c>
      <c r="D820" s="58" t="s">
        <v>46</v>
      </c>
      <c r="E820" s="58" t="s">
        <v>179</v>
      </c>
      <c r="F820" s="58" t="s">
        <v>38</v>
      </c>
      <c r="G820" s="58" t="s">
        <v>592</v>
      </c>
      <c r="H820" s="68">
        <v>52000000</v>
      </c>
      <c r="I820" s="68">
        <f t="shared" si="19"/>
        <v>52000000</v>
      </c>
      <c r="J820" s="63" t="s">
        <v>35</v>
      </c>
      <c r="K820" s="63" t="s">
        <v>35</v>
      </c>
      <c r="L820" s="63" t="s">
        <v>628</v>
      </c>
    </row>
    <row r="821" spans="2:12" s="13" customFormat="1" ht="69.75" customHeight="1">
      <c r="B821" s="58">
        <v>80111600</v>
      </c>
      <c r="C821" s="74" t="s">
        <v>684</v>
      </c>
      <c r="D821" s="58" t="s">
        <v>49</v>
      </c>
      <c r="E821" s="58" t="s">
        <v>72</v>
      </c>
      <c r="F821" s="58" t="s">
        <v>38</v>
      </c>
      <c r="G821" s="58" t="s">
        <v>592</v>
      </c>
      <c r="H821" s="68">
        <v>35100000</v>
      </c>
      <c r="I821" s="68">
        <f t="shared" si="19"/>
        <v>35100000</v>
      </c>
      <c r="J821" s="63" t="s">
        <v>35</v>
      </c>
      <c r="K821" s="63" t="s">
        <v>35</v>
      </c>
      <c r="L821" s="63" t="s">
        <v>628</v>
      </c>
    </row>
    <row r="822" spans="2:12" s="13" customFormat="1" ht="107.25" customHeight="1">
      <c r="B822" s="58">
        <v>72121204</v>
      </c>
      <c r="C822" s="58" t="s">
        <v>685</v>
      </c>
      <c r="D822" s="58" t="s">
        <v>180</v>
      </c>
      <c r="E822" s="58" t="s">
        <v>179</v>
      </c>
      <c r="F822" s="58" t="s">
        <v>39</v>
      </c>
      <c r="G822" s="58" t="s">
        <v>592</v>
      </c>
      <c r="H822" s="68">
        <v>1794000000</v>
      </c>
      <c r="I822" s="68">
        <f t="shared" si="19"/>
        <v>1794000000</v>
      </c>
      <c r="J822" s="63" t="s">
        <v>35</v>
      </c>
      <c r="K822" s="63" t="s">
        <v>35</v>
      </c>
      <c r="L822" s="63" t="s">
        <v>628</v>
      </c>
    </row>
    <row r="823" spans="2:12" s="13" customFormat="1" ht="114.75">
      <c r="B823" s="58">
        <v>81101500</v>
      </c>
      <c r="C823" s="58" t="s">
        <v>687</v>
      </c>
      <c r="D823" s="58" t="s">
        <v>180</v>
      </c>
      <c r="E823" s="58" t="s">
        <v>181</v>
      </c>
      <c r="F823" s="58" t="s">
        <v>193</v>
      </c>
      <c r="G823" s="58" t="s">
        <v>592</v>
      </c>
      <c r="H823" s="68">
        <v>143500000</v>
      </c>
      <c r="I823" s="68">
        <f t="shared" si="19"/>
        <v>143500000</v>
      </c>
      <c r="J823" s="63" t="s">
        <v>35</v>
      </c>
      <c r="K823" s="63" t="s">
        <v>35</v>
      </c>
      <c r="L823" s="63" t="s">
        <v>628</v>
      </c>
    </row>
    <row r="824" spans="2:12" s="13" customFormat="1" ht="72" customHeight="1">
      <c r="B824" s="58">
        <v>72121204</v>
      </c>
      <c r="C824" s="58" t="s">
        <v>748</v>
      </c>
      <c r="D824" s="58" t="s">
        <v>178</v>
      </c>
      <c r="E824" s="58" t="s">
        <v>72</v>
      </c>
      <c r="F824" s="58" t="s">
        <v>746</v>
      </c>
      <c r="G824" s="58" t="s">
        <v>592</v>
      </c>
      <c r="H824" s="68">
        <v>108000000</v>
      </c>
      <c r="I824" s="68">
        <f t="shared" si="19"/>
        <v>108000000</v>
      </c>
      <c r="J824" s="63" t="s">
        <v>35</v>
      </c>
      <c r="K824" s="63" t="s">
        <v>35</v>
      </c>
      <c r="L824" s="63" t="s">
        <v>628</v>
      </c>
    </row>
    <row r="825" spans="2:12" s="13" customFormat="1" ht="72" customHeight="1">
      <c r="B825" s="58">
        <v>82101500</v>
      </c>
      <c r="C825" s="58" t="s">
        <v>688</v>
      </c>
      <c r="D825" s="58" t="s">
        <v>177</v>
      </c>
      <c r="E825" s="58" t="s">
        <v>620</v>
      </c>
      <c r="F825" s="58" t="s">
        <v>747</v>
      </c>
      <c r="G825" s="58" t="s">
        <v>592</v>
      </c>
      <c r="H825" s="68">
        <v>20000000</v>
      </c>
      <c r="I825" s="68">
        <f t="shared" si="19"/>
        <v>20000000</v>
      </c>
      <c r="J825" s="63" t="s">
        <v>35</v>
      </c>
      <c r="K825" s="63" t="s">
        <v>35</v>
      </c>
      <c r="L825" s="63" t="s">
        <v>628</v>
      </c>
    </row>
    <row r="826" spans="2:12" s="13" customFormat="1" ht="72" customHeight="1">
      <c r="B826" s="58">
        <v>81141601</v>
      </c>
      <c r="C826" s="58" t="s">
        <v>689</v>
      </c>
      <c r="D826" s="58" t="s">
        <v>130</v>
      </c>
      <c r="E826" s="58" t="s">
        <v>102</v>
      </c>
      <c r="F826" s="58" t="s">
        <v>38</v>
      </c>
      <c r="G826" s="58" t="s">
        <v>592</v>
      </c>
      <c r="H826" s="68">
        <v>50000000</v>
      </c>
      <c r="I826" s="68">
        <f t="shared" si="19"/>
        <v>50000000</v>
      </c>
      <c r="J826" s="63" t="s">
        <v>35</v>
      </c>
      <c r="K826" s="63" t="s">
        <v>35</v>
      </c>
      <c r="L826" s="63" t="s">
        <v>628</v>
      </c>
    </row>
    <row r="827" spans="2:12" s="13" customFormat="1" ht="72" customHeight="1">
      <c r="B827" s="58">
        <v>81141601</v>
      </c>
      <c r="C827" s="58" t="s">
        <v>690</v>
      </c>
      <c r="D827" s="58" t="s">
        <v>156</v>
      </c>
      <c r="E827" s="58" t="s">
        <v>102</v>
      </c>
      <c r="F827" s="58" t="s">
        <v>746</v>
      </c>
      <c r="G827" s="58" t="s">
        <v>592</v>
      </c>
      <c r="H827" s="68">
        <v>30000000</v>
      </c>
      <c r="I827" s="68">
        <f t="shared" si="19"/>
        <v>30000000</v>
      </c>
      <c r="J827" s="63" t="s">
        <v>35</v>
      </c>
      <c r="K827" s="63" t="s">
        <v>35</v>
      </c>
      <c r="L827" s="63" t="s">
        <v>628</v>
      </c>
    </row>
    <row r="828" spans="2:12" s="13" customFormat="1" ht="72" customHeight="1">
      <c r="B828" s="58">
        <v>81141601</v>
      </c>
      <c r="C828" s="58" t="s">
        <v>691</v>
      </c>
      <c r="D828" s="58" t="s">
        <v>49</v>
      </c>
      <c r="E828" s="58" t="s">
        <v>102</v>
      </c>
      <c r="F828" s="58" t="s">
        <v>38</v>
      </c>
      <c r="G828" s="58" t="s">
        <v>592</v>
      </c>
      <c r="H828" s="68">
        <v>50000000</v>
      </c>
      <c r="I828" s="68">
        <f t="shared" si="19"/>
        <v>50000000</v>
      </c>
      <c r="J828" s="63" t="s">
        <v>35</v>
      </c>
      <c r="K828" s="63" t="s">
        <v>35</v>
      </c>
      <c r="L828" s="63" t="s">
        <v>628</v>
      </c>
    </row>
    <row r="829" spans="2:12" s="13" customFormat="1" ht="69.75" customHeight="1">
      <c r="B829" s="58">
        <v>80141616</v>
      </c>
      <c r="C829" s="58" t="s">
        <v>692</v>
      </c>
      <c r="D829" s="58" t="s">
        <v>156</v>
      </c>
      <c r="E829" s="58" t="s">
        <v>102</v>
      </c>
      <c r="F829" s="58" t="s">
        <v>746</v>
      </c>
      <c r="G829" s="58" t="s">
        <v>592</v>
      </c>
      <c r="H829" s="68">
        <v>60000000</v>
      </c>
      <c r="I829" s="68">
        <f t="shared" si="19"/>
        <v>60000000</v>
      </c>
      <c r="J829" s="63" t="s">
        <v>35</v>
      </c>
      <c r="K829" s="63" t="s">
        <v>35</v>
      </c>
      <c r="L829" s="63" t="s">
        <v>628</v>
      </c>
    </row>
    <row r="830" spans="2:12" s="13" customFormat="1" ht="69.75" customHeight="1">
      <c r="B830" s="58">
        <v>80111600</v>
      </c>
      <c r="C830" s="58" t="s">
        <v>693</v>
      </c>
      <c r="D830" s="58" t="s">
        <v>49</v>
      </c>
      <c r="E830" s="58" t="s">
        <v>615</v>
      </c>
      <c r="F830" s="58" t="s">
        <v>38</v>
      </c>
      <c r="G830" s="58" t="s">
        <v>592</v>
      </c>
      <c r="H830" s="68">
        <v>40000000</v>
      </c>
      <c r="I830" s="68">
        <f t="shared" si="19"/>
        <v>40000000</v>
      </c>
      <c r="J830" s="63" t="s">
        <v>35</v>
      </c>
      <c r="K830" s="63" t="s">
        <v>35</v>
      </c>
      <c r="L830" s="63" t="s">
        <v>628</v>
      </c>
    </row>
    <row r="831" spans="2:12" s="13" customFormat="1" ht="69.75" customHeight="1">
      <c r="B831" s="58" t="s">
        <v>694</v>
      </c>
      <c r="C831" s="58" t="s">
        <v>695</v>
      </c>
      <c r="D831" s="58" t="s">
        <v>177</v>
      </c>
      <c r="E831" s="58" t="s">
        <v>41</v>
      </c>
      <c r="F831" s="58" t="s">
        <v>746</v>
      </c>
      <c r="G831" s="58" t="s">
        <v>592</v>
      </c>
      <c r="H831" s="68">
        <v>152000000</v>
      </c>
      <c r="I831" s="68">
        <f t="shared" si="19"/>
        <v>152000000</v>
      </c>
      <c r="J831" s="63" t="s">
        <v>35</v>
      </c>
      <c r="K831" s="63" t="s">
        <v>35</v>
      </c>
      <c r="L831" s="63" t="s">
        <v>628</v>
      </c>
    </row>
    <row r="832" spans="2:12" s="13" customFormat="1" ht="84" customHeight="1">
      <c r="B832" s="97">
        <v>80111600</v>
      </c>
      <c r="C832" s="97" t="s">
        <v>792</v>
      </c>
      <c r="D832" s="97" t="s">
        <v>46</v>
      </c>
      <c r="E832" s="97" t="s">
        <v>179</v>
      </c>
      <c r="F832" s="58" t="s">
        <v>38</v>
      </c>
      <c r="G832" s="97" t="s">
        <v>37</v>
      </c>
      <c r="H832" s="98">
        <v>32000000</v>
      </c>
      <c r="I832" s="98">
        <f t="shared" si="19"/>
        <v>32000000</v>
      </c>
      <c r="J832" s="63" t="s">
        <v>35</v>
      </c>
      <c r="K832" s="63" t="s">
        <v>35</v>
      </c>
      <c r="L832" s="63" t="s">
        <v>628</v>
      </c>
    </row>
    <row r="833" spans="2:12" s="13" customFormat="1" ht="60.75" customHeight="1">
      <c r="B833" s="97">
        <v>82101500</v>
      </c>
      <c r="C833" s="97" t="s">
        <v>696</v>
      </c>
      <c r="D833" s="97" t="s">
        <v>177</v>
      </c>
      <c r="E833" s="97" t="s">
        <v>620</v>
      </c>
      <c r="F833" s="97" t="s">
        <v>747</v>
      </c>
      <c r="G833" s="97" t="s">
        <v>592</v>
      </c>
      <c r="H833" s="99">
        <v>4000000</v>
      </c>
      <c r="I833" s="98">
        <f t="shared" si="19"/>
        <v>4000000</v>
      </c>
      <c r="J833" s="100" t="s">
        <v>35</v>
      </c>
      <c r="K833" s="100" t="s">
        <v>35</v>
      </c>
      <c r="L833" s="100" t="s">
        <v>628</v>
      </c>
    </row>
    <row r="834" spans="2:12" s="18" customFormat="1" ht="99.75" customHeight="1">
      <c r="B834" s="58">
        <v>80111600</v>
      </c>
      <c r="C834" s="64" t="s">
        <v>764</v>
      </c>
      <c r="D834" s="65" t="s">
        <v>46</v>
      </c>
      <c r="E834" s="66" t="s">
        <v>179</v>
      </c>
      <c r="F834" s="66" t="s">
        <v>38</v>
      </c>
      <c r="G834" s="66" t="s">
        <v>37</v>
      </c>
      <c r="H834" s="67">
        <v>33360000</v>
      </c>
      <c r="I834" s="68">
        <f>+H834</f>
        <v>33360000</v>
      </c>
      <c r="J834" s="63" t="s">
        <v>35</v>
      </c>
      <c r="K834" s="63" t="s">
        <v>35</v>
      </c>
      <c r="L834" s="63" t="s">
        <v>628</v>
      </c>
    </row>
    <row r="835" spans="2:12" s="18" customFormat="1" ht="139.5" customHeight="1">
      <c r="B835" s="58">
        <v>80111600</v>
      </c>
      <c r="C835" s="64" t="s">
        <v>42</v>
      </c>
      <c r="D835" s="65" t="s">
        <v>46</v>
      </c>
      <c r="E835" s="66" t="s">
        <v>179</v>
      </c>
      <c r="F835" s="66" t="s">
        <v>38</v>
      </c>
      <c r="G835" s="66" t="s">
        <v>37</v>
      </c>
      <c r="H835" s="67">
        <v>21600000</v>
      </c>
      <c r="I835" s="68">
        <f aca="true" t="shared" si="20" ref="I835:I844">+H835</f>
        <v>21600000</v>
      </c>
      <c r="J835" s="63" t="s">
        <v>35</v>
      </c>
      <c r="K835" s="63" t="s">
        <v>35</v>
      </c>
      <c r="L835" s="63" t="s">
        <v>628</v>
      </c>
    </row>
    <row r="836" spans="2:12" s="18" customFormat="1" ht="96.75" customHeight="1">
      <c r="B836" s="58">
        <v>80111600</v>
      </c>
      <c r="C836" s="64" t="s">
        <v>763</v>
      </c>
      <c r="D836" s="65" t="s">
        <v>46</v>
      </c>
      <c r="E836" s="66" t="s">
        <v>179</v>
      </c>
      <c r="F836" s="66" t="s">
        <v>38</v>
      </c>
      <c r="G836" s="66" t="s">
        <v>37</v>
      </c>
      <c r="H836" s="67">
        <v>14400000</v>
      </c>
      <c r="I836" s="68">
        <f t="shared" si="20"/>
        <v>14400000</v>
      </c>
      <c r="J836" s="63" t="s">
        <v>35</v>
      </c>
      <c r="K836" s="63" t="s">
        <v>35</v>
      </c>
      <c r="L836" s="63" t="s">
        <v>628</v>
      </c>
    </row>
    <row r="837" spans="2:12" s="18" customFormat="1" ht="90.75" customHeight="1">
      <c r="B837" s="58">
        <v>80111600</v>
      </c>
      <c r="C837" s="64" t="s">
        <v>762</v>
      </c>
      <c r="D837" s="65" t="s">
        <v>46</v>
      </c>
      <c r="E837" s="66" t="s">
        <v>179</v>
      </c>
      <c r="F837" s="66" t="s">
        <v>38</v>
      </c>
      <c r="G837" s="66" t="s">
        <v>37</v>
      </c>
      <c r="H837" s="67">
        <v>32000000</v>
      </c>
      <c r="I837" s="68">
        <f t="shared" si="20"/>
        <v>32000000</v>
      </c>
      <c r="J837" s="63" t="s">
        <v>35</v>
      </c>
      <c r="K837" s="63" t="s">
        <v>35</v>
      </c>
      <c r="L837" s="63" t="s">
        <v>628</v>
      </c>
    </row>
    <row r="838" spans="2:12" s="18" customFormat="1" ht="111.75" customHeight="1">
      <c r="B838" s="58">
        <v>80111600</v>
      </c>
      <c r="C838" s="64" t="s">
        <v>43</v>
      </c>
      <c r="D838" s="65" t="s">
        <v>46</v>
      </c>
      <c r="E838" s="66" t="s">
        <v>179</v>
      </c>
      <c r="F838" s="66" t="s">
        <v>38</v>
      </c>
      <c r="G838" s="66" t="s">
        <v>37</v>
      </c>
      <c r="H838" s="67">
        <v>48000000</v>
      </c>
      <c r="I838" s="68">
        <f t="shared" si="20"/>
        <v>48000000</v>
      </c>
      <c r="J838" s="63" t="s">
        <v>35</v>
      </c>
      <c r="K838" s="63" t="s">
        <v>35</v>
      </c>
      <c r="L838" s="63" t="s">
        <v>628</v>
      </c>
    </row>
    <row r="839" spans="2:12" s="18" customFormat="1" ht="75" customHeight="1">
      <c r="B839" s="58">
        <v>80111600</v>
      </c>
      <c r="C839" s="64" t="s">
        <v>44</v>
      </c>
      <c r="D839" s="65" t="s">
        <v>46</v>
      </c>
      <c r="E839" s="66" t="s">
        <v>179</v>
      </c>
      <c r="F839" s="66" t="s">
        <v>38</v>
      </c>
      <c r="G839" s="66" t="s">
        <v>37</v>
      </c>
      <c r="H839" s="67">
        <v>10400000</v>
      </c>
      <c r="I839" s="68">
        <f t="shared" si="20"/>
        <v>10400000</v>
      </c>
      <c r="J839" s="63" t="s">
        <v>35</v>
      </c>
      <c r="K839" s="63" t="s">
        <v>35</v>
      </c>
      <c r="L839" s="63" t="s">
        <v>628</v>
      </c>
    </row>
    <row r="840" spans="2:12" s="18" customFormat="1" ht="94.5" customHeight="1">
      <c r="B840" s="58">
        <v>80111600</v>
      </c>
      <c r="C840" s="64" t="s">
        <v>761</v>
      </c>
      <c r="D840" s="65" t="s">
        <v>46</v>
      </c>
      <c r="E840" s="66" t="s">
        <v>179</v>
      </c>
      <c r="F840" s="66" t="s">
        <v>38</v>
      </c>
      <c r="G840" s="66" t="s">
        <v>37</v>
      </c>
      <c r="H840" s="67">
        <v>32000000</v>
      </c>
      <c r="I840" s="68">
        <f t="shared" si="20"/>
        <v>32000000</v>
      </c>
      <c r="J840" s="63" t="s">
        <v>35</v>
      </c>
      <c r="K840" s="63" t="s">
        <v>35</v>
      </c>
      <c r="L840" s="63" t="s">
        <v>628</v>
      </c>
    </row>
    <row r="841" spans="2:12" s="18" customFormat="1" ht="113.25" customHeight="1">
      <c r="B841" s="58">
        <v>80111600</v>
      </c>
      <c r="C841" s="64" t="s">
        <v>760</v>
      </c>
      <c r="D841" s="65" t="s">
        <v>46</v>
      </c>
      <c r="E841" s="66" t="s">
        <v>102</v>
      </c>
      <c r="F841" s="66" t="s">
        <v>38</v>
      </c>
      <c r="G841" s="66" t="s">
        <v>37</v>
      </c>
      <c r="H841" s="67">
        <v>2000000</v>
      </c>
      <c r="I841" s="68">
        <f t="shared" si="20"/>
        <v>2000000</v>
      </c>
      <c r="J841" s="63" t="s">
        <v>35</v>
      </c>
      <c r="K841" s="63" t="s">
        <v>35</v>
      </c>
      <c r="L841" s="63" t="s">
        <v>628</v>
      </c>
    </row>
    <row r="842" spans="2:12" s="18" customFormat="1" ht="176.25" customHeight="1">
      <c r="B842" s="58">
        <v>80111600</v>
      </c>
      <c r="C842" s="64" t="s">
        <v>759</v>
      </c>
      <c r="D842" s="65" t="s">
        <v>46</v>
      </c>
      <c r="E842" s="66" t="s">
        <v>72</v>
      </c>
      <c r="F842" s="66" t="s">
        <v>38</v>
      </c>
      <c r="G842" s="66" t="s">
        <v>37</v>
      </c>
      <c r="H842" s="67">
        <v>53000000</v>
      </c>
      <c r="I842" s="68">
        <f t="shared" si="20"/>
        <v>53000000</v>
      </c>
      <c r="J842" s="63" t="s">
        <v>35</v>
      </c>
      <c r="K842" s="63" t="s">
        <v>35</v>
      </c>
      <c r="L842" s="63" t="s">
        <v>628</v>
      </c>
    </row>
    <row r="843" spans="2:12" s="18" customFormat="1" ht="68.25" customHeight="1">
      <c r="B843" s="58">
        <v>80111600</v>
      </c>
      <c r="C843" s="64" t="s">
        <v>758</v>
      </c>
      <c r="D843" s="65" t="s">
        <v>46</v>
      </c>
      <c r="E843" s="66" t="s">
        <v>620</v>
      </c>
      <c r="F843" s="66" t="s">
        <v>38</v>
      </c>
      <c r="G843" s="66" t="s">
        <v>37</v>
      </c>
      <c r="H843" s="67">
        <v>13210000</v>
      </c>
      <c r="I843" s="68">
        <f t="shared" si="20"/>
        <v>13210000</v>
      </c>
      <c r="J843" s="63" t="s">
        <v>35</v>
      </c>
      <c r="K843" s="63" t="s">
        <v>35</v>
      </c>
      <c r="L843" s="63" t="s">
        <v>628</v>
      </c>
    </row>
    <row r="844" spans="2:12" s="18" customFormat="1" ht="102" customHeight="1">
      <c r="B844" s="58">
        <v>80111600</v>
      </c>
      <c r="C844" s="64" t="s">
        <v>765</v>
      </c>
      <c r="D844" s="65" t="s">
        <v>46</v>
      </c>
      <c r="E844" s="66" t="s">
        <v>179</v>
      </c>
      <c r="F844" s="66" t="s">
        <v>38</v>
      </c>
      <c r="G844" s="66" t="s">
        <v>37</v>
      </c>
      <c r="H844" s="67">
        <v>28000000</v>
      </c>
      <c r="I844" s="68">
        <f t="shared" si="20"/>
        <v>28000000</v>
      </c>
      <c r="J844" s="63" t="s">
        <v>35</v>
      </c>
      <c r="K844" s="63" t="s">
        <v>35</v>
      </c>
      <c r="L844" s="63" t="s">
        <v>628</v>
      </c>
    </row>
    <row r="845" spans="2:12" s="18" customFormat="1" ht="64.5" customHeight="1">
      <c r="B845" s="58">
        <v>80111600</v>
      </c>
      <c r="C845" s="64" t="s">
        <v>799</v>
      </c>
      <c r="D845" s="65" t="s">
        <v>46</v>
      </c>
      <c r="E845" s="66" t="s">
        <v>179</v>
      </c>
      <c r="F845" s="66" t="s">
        <v>38</v>
      </c>
      <c r="G845" s="66" t="s">
        <v>37</v>
      </c>
      <c r="H845" s="67">
        <v>14400000</v>
      </c>
      <c r="I845" s="68">
        <f aca="true" t="shared" si="21" ref="I845:I852">+H845</f>
        <v>14400000</v>
      </c>
      <c r="J845" s="63" t="s">
        <v>35</v>
      </c>
      <c r="K845" s="63" t="s">
        <v>35</v>
      </c>
      <c r="L845" s="63" t="s">
        <v>628</v>
      </c>
    </row>
    <row r="846" spans="2:12" s="18" customFormat="1" ht="83.25" customHeight="1">
      <c r="B846" s="58">
        <v>80111600</v>
      </c>
      <c r="C846" s="64" t="s">
        <v>800</v>
      </c>
      <c r="D846" s="65" t="s">
        <v>46</v>
      </c>
      <c r="E846" s="66" t="s">
        <v>179</v>
      </c>
      <c r="F846" s="66" t="s">
        <v>38</v>
      </c>
      <c r="G846" s="66" t="s">
        <v>37</v>
      </c>
      <c r="H846" s="67">
        <v>16000000</v>
      </c>
      <c r="I846" s="68">
        <f t="shared" si="21"/>
        <v>16000000</v>
      </c>
      <c r="J846" s="63" t="s">
        <v>35</v>
      </c>
      <c r="K846" s="63" t="s">
        <v>35</v>
      </c>
      <c r="L846" s="63" t="s">
        <v>628</v>
      </c>
    </row>
    <row r="847" spans="2:12" s="18" customFormat="1" ht="100.5" customHeight="1">
      <c r="B847" s="58">
        <v>80111600</v>
      </c>
      <c r="C847" s="64" t="s">
        <v>801</v>
      </c>
      <c r="D847" s="65" t="s">
        <v>46</v>
      </c>
      <c r="E847" s="66" t="s">
        <v>179</v>
      </c>
      <c r="F847" s="66" t="s">
        <v>38</v>
      </c>
      <c r="G847" s="66" t="s">
        <v>37</v>
      </c>
      <c r="H847" s="67">
        <v>34560000</v>
      </c>
      <c r="I847" s="68">
        <f t="shared" si="21"/>
        <v>34560000</v>
      </c>
      <c r="J847" s="63" t="s">
        <v>35</v>
      </c>
      <c r="K847" s="63" t="s">
        <v>35</v>
      </c>
      <c r="L847" s="63" t="s">
        <v>628</v>
      </c>
    </row>
    <row r="848" spans="2:12" s="18" customFormat="1" ht="105.75" customHeight="1">
      <c r="B848" s="58">
        <v>80111600</v>
      </c>
      <c r="C848" s="64" t="s">
        <v>623</v>
      </c>
      <c r="D848" s="65" t="s">
        <v>46</v>
      </c>
      <c r="E848" s="66" t="s">
        <v>179</v>
      </c>
      <c r="F848" s="66" t="s">
        <v>38</v>
      </c>
      <c r="G848" s="66" t="s">
        <v>37</v>
      </c>
      <c r="H848" s="67">
        <v>32000000</v>
      </c>
      <c r="I848" s="68">
        <f t="shared" si="21"/>
        <v>32000000</v>
      </c>
      <c r="J848" s="63" t="s">
        <v>35</v>
      </c>
      <c r="K848" s="63" t="s">
        <v>35</v>
      </c>
      <c r="L848" s="63" t="s">
        <v>628</v>
      </c>
    </row>
    <row r="849" spans="2:12" s="18" customFormat="1" ht="85.5" customHeight="1">
      <c r="B849" s="58">
        <v>80111600</v>
      </c>
      <c r="C849" s="64" t="s">
        <v>624</v>
      </c>
      <c r="D849" s="65" t="s">
        <v>46</v>
      </c>
      <c r="E849" s="66" t="s">
        <v>179</v>
      </c>
      <c r="F849" s="66" t="s">
        <v>38</v>
      </c>
      <c r="G849" s="66" t="s">
        <v>37</v>
      </c>
      <c r="H849" s="67">
        <v>34560000</v>
      </c>
      <c r="I849" s="68">
        <f t="shared" si="21"/>
        <v>34560000</v>
      </c>
      <c r="J849" s="63" t="s">
        <v>35</v>
      </c>
      <c r="K849" s="63" t="s">
        <v>35</v>
      </c>
      <c r="L849" s="63" t="s">
        <v>628</v>
      </c>
    </row>
    <row r="850" spans="2:12" s="18" customFormat="1" ht="74.25" customHeight="1">
      <c r="B850" s="58">
        <v>80111600</v>
      </c>
      <c r="C850" s="64" t="s">
        <v>802</v>
      </c>
      <c r="D850" s="65" t="s">
        <v>46</v>
      </c>
      <c r="E850" s="66" t="s">
        <v>179</v>
      </c>
      <c r="F850" s="66" t="s">
        <v>38</v>
      </c>
      <c r="G850" s="66" t="s">
        <v>37</v>
      </c>
      <c r="H850" s="67">
        <v>36000000</v>
      </c>
      <c r="I850" s="68">
        <f t="shared" si="21"/>
        <v>36000000</v>
      </c>
      <c r="J850" s="63" t="s">
        <v>35</v>
      </c>
      <c r="K850" s="63" t="s">
        <v>35</v>
      </c>
      <c r="L850" s="63" t="s">
        <v>628</v>
      </c>
    </row>
    <row r="851" spans="2:12" s="18" customFormat="1" ht="74.25" customHeight="1">
      <c r="B851" s="58">
        <v>80111600</v>
      </c>
      <c r="C851" s="64" t="s">
        <v>803</v>
      </c>
      <c r="D851" s="65" t="s">
        <v>46</v>
      </c>
      <c r="E851" s="66" t="s">
        <v>40</v>
      </c>
      <c r="F851" s="66" t="s">
        <v>38</v>
      </c>
      <c r="G851" s="66" t="s">
        <v>37</v>
      </c>
      <c r="H851" s="67">
        <v>11381370</v>
      </c>
      <c r="I851" s="68">
        <f t="shared" si="21"/>
        <v>11381370</v>
      </c>
      <c r="J851" s="63" t="s">
        <v>35</v>
      </c>
      <c r="K851" s="63" t="s">
        <v>35</v>
      </c>
      <c r="L851" s="63" t="s">
        <v>628</v>
      </c>
    </row>
    <row r="852" spans="2:12" s="18" customFormat="1" ht="93.75" customHeight="1">
      <c r="B852" s="58">
        <v>80111600</v>
      </c>
      <c r="C852" s="64" t="s">
        <v>804</v>
      </c>
      <c r="D852" s="65" t="s">
        <v>46</v>
      </c>
      <c r="E852" s="66" t="s">
        <v>179</v>
      </c>
      <c r="F852" s="66" t="s">
        <v>38</v>
      </c>
      <c r="G852" s="66" t="s">
        <v>37</v>
      </c>
      <c r="H852" s="67">
        <v>34560000</v>
      </c>
      <c r="I852" s="68">
        <f t="shared" si="21"/>
        <v>34560000</v>
      </c>
      <c r="J852" s="63" t="s">
        <v>35</v>
      </c>
      <c r="K852" s="63" t="s">
        <v>35</v>
      </c>
      <c r="L852" s="63" t="s">
        <v>628</v>
      </c>
    </row>
    <row r="853" spans="3:12" s="28" customFormat="1" ht="12.75">
      <c r="C853" s="27"/>
      <c r="D853" s="27"/>
      <c r="E853" s="27"/>
      <c r="F853" s="27"/>
      <c r="G853" s="27"/>
      <c r="H853" s="54"/>
      <c r="I853" s="54"/>
      <c r="L853" s="27"/>
    </row>
    <row r="854" spans="3:12" s="28" customFormat="1" ht="12.75">
      <c r="C854" s="27"/>
      <c r="D854" s="27"/>
      <c r="E854" s="27"/>
      <c r="F854" s="27"/>
      <c r="G854" s="27"/>
      <c r="H854" s="54"/>
      <c r="I854" s="54"/>
      <c r="L854" s="27"/>
    </row>
    <row r="855" spans="3:12" s="28" customFormat="1" ht="12.75">
      <c r="C855" s="27"/>
      <c r="D855" s="27"/>
      <c r="E855" s="27"/>
      <c r="F855" s="27"/>
      <c r="G855" s="27"/>
      <c r="H855" s="55"/>
      <c r="I855" s="56"/>
      <c r="L855" s="27"/>
    </row>
    <row r="856" spans="3:12" s="28" customFormat="1" ht="12.75">
      <c r="C856" s="27"/>
      <c r="D856" s="27"/>
      <c r="E856" s="27"/>
      <c r="F856" s="27"/>
      <c r="G856" s="27"/>
      <c r="H856" s="54"/>
      <c r="I856" s="54"/>
      <c r="L856" s="27"/>
    </row>
    <row r="857" spans="2:12" s="28" customFormat="1" ht="30.75" thickBot="1">
      <c r="B857" s="29" t="s">
        <v>730</v>
      </c>
      <c r="C857" s="30"/>
      <c r="D857" s="30"/>
      <c r="E857" s="27"/>
      <c r="F857" s="27"/>
      <c r="G857" s="27"/>
      <c r="H857" s="54"/>
      <c r="I857" s="54"/>
      <c r="L857" s="27"/>
    </row>
    <row r="858" spans="2:12" s="28" customFormat="1" ht="45">
      <c r="B858" s="31" t="s">
        <v>6</v>
      </c>
      <c r="C858" s="32" t="s">
        <v>731</v>
      </c>
      <c r="D858" s="46" t="s">
        <v>14</v>
      </c>
      <c r="E858" s="27"/>
      <c r="F858" s="27"/>
      <c r="G858" s="27"/>
      <c r="H858" s="54"/>
      <c r="I858" s="54"/>
      <c r="L858" s="27"/>
    </row>
    <row r="859" spans="2:12" s="28" customFormat="1" ht="15">
      <c r="B859" s="33"/>
      <c r="C859" s="34"/>
      <c r="D859" s="47"/>
      <c r="E859" s="27"/>
      <c r="F859" s="27"/>
      <c r="G859" s="27"/>
      <c r="H859" s="54"/>
      <c r="I859" s="54"/>
      <c r="L859" s="27"/>
    </row>
    <row r="860" spans="2:4" ht="15">
      <c r="B860" s="21"/>
      <c r="C860" s="23"/>
      <c r="D860" s="48"/>
    </row>
    <row r="861" spans="2:4" ht="15">
      <c r="B861" s="21"/>
      <c r="C861" s="23"/>
      <c r="D861" s="48"/>
    </row>
    <row r="862" spans="2:4" ht="15">
      <c r="B862" s="21"/>
      <c r="C862" s="23"/>
      <c r="D862" s="48"/>
    </row>
    <row r="863" spans="2:4" ht="15.75" thickBot="1">
      <c r="B863" s="22"/>
      <c r="C863" s="24"/>
      <c r="D863" s="49"/>
    </row>
  </sheetData>
  <sheetProtection/>
  <autoFilter ref="B18:L852"/>
  <mergeCells count="3">
    <mergeCell ref="F5:L9"/>
    <mergeCell ref="B2:L2"/>
    <mergeCell ref="F11:L15"/>
  </mergeCells>
  <hyperlinks>
    <hyperlink ref="C8" r:id="rId1" display="www.epc.com.co"/>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B8:N8"/>
  <sheetViews>
    <sheetView zoomScalePageLayoutView="0" workbookViewId="0" topLeftCell="A1">
      <selection activeCell="Q8" sqref="Q8"/>
    </sheetView>
  </sheetViews>
  <sheetFormatPr defaultColWidth="11.421875" defaultRowHeight="15"/>
  <sheetData>
    <row r="8" spans="2:14" ht="395.25">
      <c r="B8" s="16">
        <v>80111600</v>
      </c>
      <c r="C8" s="16" t="s">
        <v>795</v>
      </c>
      <c r="D8" s="17" t="s">
        <v>46</v>
      </c>
      <c r="E8" s="16" t="s">
        <v>179</v>
      </c>
      <c r="F8" s="16" t="s">
        <v>38</v>
      </c>
      <c r="G8" s="16" t="s">
        <v>37</v>
      </c>
      <c r="H8" s="53">
        <v>24000000</v>
      </c>
      <c r="I8" s="53">
        <f>+H8</f>
        <v>24000000</v>
      </c>
      <c r="J8" s="25" t="s">
        <v>35</v>
      </c>
      <c r="K8" s="25" t="s">
        <v>35</v>
      </c>
      <c r="L8" s="25" t="s">
        <v>36</v>
      </c>
      <c r="M8" s="25" t="s">
        <v>84</v>
      </c>
      <c r="N8" s="26">
        <v>43123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Francy Marroquin</cp:lastModifiedBy>
  <dcterms:created xsi:type="dcterms:W3CDTF">2012-12-10T15:58:41Z</dcterms:created>
  <dcterms:modified xsi:type="dcterms:W3CDTF">2018-01-24T03:35:03Z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