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omments9.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omments10.xml" ContentType="application/vnd.openxmlformats-officedocument.spreadsheetml.comment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omments11.xml" ContentType="application/vnd.openxmlformats-officedocument.spreadsheetml.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omments12.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omments13.xml" ContentType="application/vnd.openxmlformats-officedocument.spreadsheetml.comment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omments14.xml" ContentType="application/vnd.openxmlformats-officedocument.spreadsheetml.comment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omments15.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omments16.xml" ContentType="application/vnd.openxmlformats-officedocument.spreadsheetml.comment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omments17.xml" ContentType="application/vnd.openxmlformats-officedocument.spreadsheetml.comment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omments18.xml" ContentType="application/vnd.openxmlformats-officedocument.spreadsheetml.comment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omments19.xml" ContentType="application/vnd.openxmlformats-officedocument.spreadsheetml.comment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omments20.xml" ContentType="application/vnd.openxmlformats-officedocument.spreadsheetml.comment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omments21.xml" ContentType="application/vnd.openxmlformats-officedocument.spreadsheetml.comment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xml"/>
  <Override PartName="/xl/comments22.xml" ContentType="application/vnd.openxmlformats-officedocument.spreadsheetml.comment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3.xml" ContentType="application/vnd.openxmlformats-officedocument.drawing+xml"/>
  <Override PartName="/xl/comments23.xml" ContentType="application/vnd.openxmlformats-officedocument.spreadsheetml.comment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4.xml" ContentType="application/vnd.openxmlformats-officedocument.drawing+xml"/>
  <Override PartName="/xl/comments24.xml" ContentType="application/vnd.openxmlformats-officedocument.spreadsheetml.comment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defaultThemeVersion="166925"/>
  <mc:AlternateContent xmlns:mc="http://schemas.openxmlformats.org/markup-compatibility/2006">
    <mc:Choice Requires="x15">
      <x15ac:absPath xmlns:x15ac="http://schemas.microsoft.com/office/spreadsheetml/2010/11/ac" url="/Users/touchbar/Desktop/EPC 2023/SG-SST 2023/Matriz de peligros 2023/Actualizada 2023/Actualizada Noviembre/"/>
    </mc:Choice>
  </mc:AlternateContent>
  <xr:revisionPtr revIDLastSave="0" documentId="13_ncr:1_{C6F9E835-4F7C-0C49-AA33-C81B12CC4187}" xr6:coauthVersionLast="47" xr6:coauthVersionMax="47" xr10:uidLastSave="{00000000-0000-0000-0000-000000000000}"/>
  <bookViews>
    <workbookView xWindow="0" yWindow="0" windowWidth="28800" windowHeight="18000" firstSheet="15" activeTab="20" xr2:uid="{00000000-000D-0000-FFFF-FFFF00000000}"/>
  </bookViews>
  <sheets>
    <sheet name="GERENCIA GENERAL" sheetId="1" r:id="rId1"/>
    <sheet name="DIRECCION PLANEACION" sheetId="17" r:id="rId2"/>
    <sheet name="DIR CONTROL INTERNO" sheetId="4" r:id="rId3"/>
    <sheet name="DIR SERVICIO AL CLIENTE" sheetId="2" r:id="rId4"/>
    <sheet name="DIR JURIDICA" sheetId="3" r:id="rId5"/>
    <sheet name="SUBGERENCIA GENERAL" sheetId="18" r:id="rId6"/>
    <sheet name="DIRECCION NUEVOS NEGOCIOS" sheetId="19" r:id="rId7"/>
    <sheet name="SUBGERENCIA TECNICA" sheetId="20" r:id="rId8"/>
    <sheet name="DIR ESTRUCTUACION PROYECTOS" sheetId="5" r:id="rId9"/>
    <sheet name="DIR DE INTERVENTORIA" sheetId="6" r:id="rId10"/>
    <sheet name="DIR ASUNTOS AMBIENTALES" sheetId="7" r:id="rId11"/>
    <sheet name="SUBGERENCIA DE OPERACIONES" sheetId="21" r:id="rId12"/>
    <sheet name="DIR OPERATIVA Y PROYECTOS ESPE" sheetId="9" r:id="rId13"/>
    <sheet name="DIR ASEGURAMIENTO DE LA PRESTAC" sheetId="8" r:id="rId14"/>
    <sheet name="SECRETARIA DE ASUNTOS CORP" sheetId="22" r:id="rId15"/>
    <sheet name="DIR FINANZAS Y PRESUPESTOS" sheetId="11" r:id="rId16"/>
    <sheet name="DIR CONTABILIDAD" sheetId="12" r:id="rId17"/>
    <sheet name="DIR TESORERIA" sheetId="15" r:id="rId18"/>
    <sheet name="DIR GESTION CONTRACTUAL" sheetId="10" r:id="rId19"/>
    <sheet name="DIR GESTION HUMANA Y ADMIN" sheetId="13" r:id="rId20"/>
    <sheet name="INMEDIACIONES - ZONAS COMUNES" sheetId="23" r:id="rId21"/>
    <sheet name="VISITANTES" sheetId="24" r:id="rId22"/>
    <sheet name="SEGUIMIENTO Y EVALUACION " sheetId="26" r:id="rId23"/>
    <sheet name="TERCEROS." sheetId="25" r:id="rId24"/>
    <sheet name="JERARQUIA DE CONTROLES" sheetId="16" r:id="rId25"/>
    <sheet name="VALORES A CALIFICAR" sheetId="14" r:id="rId26"/>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27" i="26" l="1"/>
  <c r="Q27" i="26" s="1"/>
  <c r="R27" i="26" s="1"/>
  <c r="S27" i="26" s="1"/>
  <c r="N26" i="26"/>
  <c r="O26" i="26" s="1"/>
  <c r="N25" i="26"/>
  <c r="Q25" i="26" s="1"/>
  <c r="R25" i="26" s="1"/>
  <c r="S25" i="26" s="1"/>
  <c r="N24" i="26"/>
  <c r="Q24" i="26" s="1"/>
  <c r="R24" i="26" s="1"/>
  <c r="S24" i="26" s="1"/>
  <c r="N23" i="26"/>
  <c r="O23" i="26" s="1"/>
  <c r="N22" i="26"/>
  <c r="O22" i="26" s="1"/>
  <c r="N21" i="26"/>
  <c r="Q21" i="26" s="1"/>
  <c r="R21" i="26" s="1"/>
  <c r="S21" i="26" s="1"/>
  <c r="N20" i="26"/>
  <c r="Q20" i="26" s="1"/>
  <c r="R20" i="26" s="1"/>
  <c r="S20" i="26" s="1"/>
  <c r="N19" i="26"/>
  <c r="Q19" i="26" s="1"/>
  <c r="R19" i="26" s="1"/>
  <c r="S19" i="26" s="1"/>
  <c r="N18" i="26"/>
  <c r="O18" i="26" s="1"/>
  <c r="N17" i="26"/>
  <c r="Q17" i="26" s="1"/>
  <c r="R17" i="26" s="1"/>
  <c r="S17" i="26" s="1"/>
  <c r="N16" i="26"/>
  <c r="Q16" i="26" s="1"/>
  <c r="R16" i="26" s="1"/>
  <c r="S16" i="26" s="1"/>
  <c r="N15" i="26"/>
  <c r="Q15" i="26" s="1"/>
  <c r="R15" i="26" s="1"/>
  <c r="S15" i="26" s="1"/>
  <c r="N14" i="26"/>
  <c r="O14" i="26" s="1"/>
  <c r="N13" i="26"/>
  <c r="Q13" i="26" s="1"/>
  <c r="R13" i="26" s="1"/>
  <c r="S13" i="26" s="1"/>
  <c r="N12" i="26"/>
  <c r="Q12" i="26" s="1"/>
  <c r="R12" i="26" s="1"/>
  <c r="S12" i="26" s="1"/>
  <c r="N11" i="26"/>
  <c r="Q11" i="26" s="1"/>
  <c r="R11" i="26" s="1"/>
  <c r="S11" i="26" s="1"/>
  <c r="C28" i="13"/>
  <c r="D28" i="13"/>
  <c r="E28" i="13"/>
  <c r="B28" i="13"/>
  <c r="C28" i="10"/>
  <c r="D28" i="10"/>
  <c r="E28" i="10"/>
  <c r="B28" i="10"/>
  <c r="C28" i="12"/>
  <c r="D28" i="12"/>
  <c r="E28" i="12"/>
  <c r="C28" i="7"/>
  <c r="D28" i="7"/>
  <c r="E28" i="7"/>
  <c r="B28" i="7"/>
  <c r="C28" i="5"/>
  <c r="D28" i="5"/>
  <c r="E28" i="5"/>
  <c r="B28" i="5"/>
  <c r="C28" i="15"/>
  <c r="D28" i="15"/>
  <c r="E28" i="15"/>
  <c r="B28" i="15"/>
  <c r="B28" i="12"/>
  <c r="C28" i="11"/>
  <c r="D28" i="11"/>
  <c r="E28" i="11"/>
  <c r="B28" i="11"/>
  <c r="C29" i="22"/>
  <c r="D29" i="22"/>
  <c r="E29" i="22"/>
  <c r="B29" i="22"/>
  <c r="C28" i="8"/>
  <c r="D28" i="8"/>
  <c r="E28" i="8"/>
  <c r="B28" i="8"/>
  <c r="C35" i="9"/>
  <c r="D35" i="9"/>
  <c r="E35" i="9"/>
  <c r="B35" i="9"/>
  <c r="B28" i="21"/>
  <c r="C33" i="6"/>
  <c r="D33" i="6"/>
  <c r="E33" i="6"/>
  <c r="B33" i="6"/>
  <c r="C28" i="20"/>
  <c r="D28" i="20"/>
  <c r="E28" i="20"/>
  <c r="B28" i="20"/>
  <c r="C28" i="18"/>
  <c r="D28" i="18"/>
  <c r="E28" i="18"/>
  <c r="B28" i="18"/>
  <c r="C28" i="19"/>
  <c r="D28" i="19"/>
  <c r="E28" i="19"/>
  <c r="B28" i="19"/>
  <c r="N20" i="25"/>
  <c r="Q20" i="25"/>
  <c r="R20" i="25"/>
  <c r="S20" i="25"/>
  <c r="N19" i="25"/>
  <c r="O19" i="25"/>
  <c r="N18" i="25"/>
  <c r="Q18" i="25"/>
  <c r="R18" i="25"/>
  <c r="S18" i="25"/>
  <c r="N17" i="25"/>
  <c r="O17" i="25"/>
  <c r="Q16" i="25"/>
  <c r="R16" i="25"/>
  <c r="O16" i="25"/>
  <c r="Q15" i="25"/>
  <c r="R15" i="25"/>
  <c r="O15" i="25"/>
  <c r="Q14" i="25"/>
  <c r="R14" i="25"/>
  <c r="O14" i="25"/>
  <c r="Q13" i="25"/>
  <c r="R13" i="25"/>
  <c r="O13" i="25"/>
  <c r="R12" i="25"/>
  <c r="O12" i="25"/>
  <c r="N20" i="24"/>
  <c r="Q20" i="24"/>
  <c r="R20" i="24"/>
  <c r="S20" i="24"/>
  <c r="N19" i="24"/>
  <c r="O19" i="24"/>
  <c r="N18" i="24"/>
  <c r="O18" i="24"/>
  <c r="N17" i="24"/>
  <c r="O17" i="24"/>
  <c r="N16" i="24"/>
  <c r="O16" i="24"/>
  <c r="Q15" i="24"/>
  <c r="R15" i="24"/>
  <c r="O15" i="24"/>
  <c r="N14" i="24"/>
  <c r="O14" i="24"/>
  <c r="N13" i="24"/>
  <c r="Q13" i="24"/>
  <c r="R13" i="24"/>
  <c r="Q12" i="24"/>
  <c r="R12" i="24"/>
  <c r="O12" i="24"/>
  <c r="N20" i="23"/>
  <c r="Q20" i="23"/>
  <c r="R20" i="23"/>
  <c r="S20" i="23"/>
  <c r="N19" i="23"/>
  <c r="O19" i="23"/>
  <c r="N18" i="23"/>
  <c r="Q18" i="23"/>
  <c r="R18" i="23"/>
  <c r="S18" i="23"/>
  <c r="N17" i="23"/>
  <c r="O17" i="23"/>
  <c r="N16" i="23"/>
  <c r="O16" i="23"/>
  <c r="Q15" i="23"/>
  <c r="R15" i="23"/>
  <c r="O15" i="23"/>
  <c r="N14" i="23"/>
  <c r="O14" i="23"/>
  <c r="N13" i="23"/>
  <c r="O13" i="23"/>
  <c r="Q12" i="23"/>
  <c r="R12" i="23"/>
  <c r="O12" i="23"/>
  <c r="Q23" i="13"/>
  <c r="R23" i="13"/>
  <c r="S23" i="13"/>
  <c r="N23" i="13"/>
  <c r="O23" i="13"/>
  <c r="Q22" i="13"/>
  <c r="R22" i="13"/>
  <c r="S22" i="13"/>
  <c r="O22" i="13"/>
  <c r="N22" i="13"/>
  <c r="N21" i="13"/>
  <c r="Q21" i="13"/>
  <c r="R21" i="13"/>
  <c r="S21" i="13"/>
  <c r="S20" i="13"/>
  <c r="R20" i="13"/>
  <c r="Q20" i="13"/>
  <c r="O20" i="13"/>
  <c r="N20" i="13"/>
  <c r="Q19" i="13"/>
  <c r="R19" i="13"/>
  <c r="S19" i="13"/>
  <c r="O19" i="13"/>
  <c r="N19" i="13"/>
  <c r="N18" i="13"/>
  <c r="Q18" i="13"/>
  <c r="R18" i="13"/>
  <c r="S18" i="13"/>
  <c r="R17" i="13"/>
  <c r="S17" i="13"/>
  <c r="Q17" i="13"/>
  <c r="N17" i="13"/>
  <c r="O17" i="13"/>
  <c r="N16" i="13"/>
  <c r="O16" i="13"/>
  <c r="Q15" i="13"/>
  <c r="R15" i="13"/>
  <c r="S15" i="13"/>
  <c r="N15" i="13"/>
  <c r="O15" i="13"/>
  <c r="Q14" i="13"/>
  <c r="R14" i="13"/>
  <c r="S14" i="13"/>
  <c r="O14" i="13"/>
  <c r="N14" i="13"/>
  <c r="N13" i="13"/>
  <c r="Q13" i="13"/>
  <c r="R13" i="13"/>
  <c r="S13" i="13"/>
  <c r="O12" i="13"/>
  <c r="N12" i="13"/>
  <c r="Q12" i="13"/>
  <c r="R12" i="13"/>
  <c r="S12" i="13"/>
  <c r="N23" i="10"/>
  <c r="Q23" i="10"/>
  <c r="R23" i="10"/>
  <c r="S23" i="10"/>
  <c r="Q22" i="10"/>
  <c r="R22" i="10"/>
  <c r="S22" i="10"/>
  <c r="N22" i="10"/>
  <c r="O22" i="10"/>
  <c r="O21" i="10"/>
  <c r="N21" i="10"/>
  <c r="Q21" i="10"/>
  <c r="R21" i="10"/>
  <c r="S21" i="10"/>
  <c r="Q20" i="10"/>
  <c r="R20" i="10"/>
  <c r="S20" i="10"/>
  <c r="N20" i="10"/>
  <c r="O20" i="10"/>
  <c r="R19" i="10"/>
  <c r="S19" i="10"/>
  <c r="Q19" i="10"/>
  <c r="O19" i="10"/>
  <c r="N19" i="10"/>
  <c r="N18" i="10"/>
  <c r="Q18" i="10"/>
  <c r="R18" i="10"/>
  <c r="S18" i="10"/>
  <c r="R17" i="10"/>
  <c r="S17" i="10"/>
  <c r="Q17" i="10"/>
  <c r="O17" i="10"/>
  <c r="N17" i="10"/>
  <c r="Q16" i="10"/>
  <c r="R16" i="10"/>
  <c r="S16" i="10"/>
  <c r="N16" i="10"/>
  <c r="O16" i="10"/>
  <c r="N15" i="10"/>
  <c r="Q15" i="10"/>
  <c r="R15" i="10"/>
  <c r="S15" i="10"/>
  <c r="Q14" i="10"/>
  <c r="R14" i="10"/>
  <c r="S14" i="10"/>
  <c r="N14" i="10"/>
  <c r="O14" i="10"/>
  <c r="O13" i="10"/>
  <c r="N13" i="10"/>
  <c r="Q13" i="10"/>
  <c r="R13" i="10"/>
  <c r="S13" i="10"/>
  <c r="Q12" i="10"/>
  <c r="R12" i="10"/>
  <c r="S12" i="10"/>
  <c r="N12" i="10"/>
  <c r="O12" i="10"/>
  <c r="N23" i="15"/>
  <c r="Q23" i="15"/>
  <c r="R23" i="15"/>
  <c r="S23" i="15"/>
  <c r="Q22" i="15"/>
  <c r="R22" i="15"/>
  <c r="S22" i="15"/>
  <c r="N22" i="15"/>
  <c r="O22" i="15"/>
  <c r="N21" i="15"/>
  <c r="O21" i="15"/>
  <c r="Q20" i="15"/>
  <c r="R20" i="15"/>
  <c r="S20" i="15"/>
  <c r="N20" i="15"/>
  <c r="O20" i="15"/>
  <c r="Q19" i="15"/>
  <c r="R19" i="15"/>
  <c r="S19" i="15"/>
  <c r="O19" i="15"/>
  <c r="N19" i="15"/>
  <c r="N18" i="15"/>
  <c r="Q18" i="15"/>
  <c r="R18" i="15"/>
  <c r="S18" i="15"/>
  <c r="R17" i="15"/>
  <c r="S17" i="15"/>
  <c r="Q17" i="15"/>
  <c r="O17" i="15"/>
  <c r="N17" i="15"/>
  <c r="N16" i="15"/>
  <c r="Q16" i="15"/>
  <c r="R16" i="15"/>
  <c r="S16" i="15"/>
  <c r="N15" i="15"/>
  <c r="Q15" i="15"/>
  <c r="R15" i="15"/>
  <c r="S15" i="15"/>
  <c r="Q14" i="15"/>
  <c r="R14" i="15"/>
  <c r="S14" i="15"/>
  <c r="N14" i="15"/>
  <c r="O14" i="15"/>
  <c r="N13" i="15"/>
  <c r="O13" i="15"/>
  <c r="Q12" i="15"/>
  <c r="R12" i="15"/>
  <c r="S12" i="15"/>
  <c r="N12" i="15"/>
  <c r="O12" i="15"/>
  <c r="N23" i="12"/>
  <c r="Q23" i="12"/>
  <c r="R23" i="12"/>
  <c r="S23" i="12"/>
  <c r="Q22" i="12"/>
  <c r="R22" i="12"/>
  <c r="S22" i="12"/>
  <c r="O22" i="12"/>
  <c r="N22" i="12"/>
  <c r="O21" i="12"/>
  <c r="N21" i="12"/>
  <c r="Q21" i="12"/>
  <c r="R21" i="12"/>
  <c r="S21" i="12"/>
  <c r="R20" i="12"/>
  <c r="S20" i="12"/>
  <c r="Q20" i="12"/>
  <c r="N20" i="12"/>
  <c r="O20" i="12"/>
  <c r="N19" i="12"/>
  <c r="O19" i="12"/>
  <c r="N18" i="12"/>
  <c r="Q18" i="12"/>
  <c r="R18" i="12"/>
  <c r="S18" i="12"/>
  <c r="Q17" i="12"/>
  <c r="R17" i="12"/>
  <c r="S17" i="12"/>
  <c r="O17" i="12"/>
  <c r="N17" i="12"/>
  <c r="N16" i="12"/>
  <c r="Q16" i="12"/>
  <c r="R16" i="12"/>
  <c r="S16" i="12"/>
  <c r="N15" i="12"/>
  <c r="Q15" i="12"/>
  <c r="R15" i="12"/>
  <c r="S15" i="12"/>
  <c r="Q14" i="12"/>
  <c r="R14" i="12"/>
  <c r="S14" i="12"/>
  <c r="O14" i="12"/>
  <c r="N14" i="12"/>
  <c r="O13" i="12"/>
  <c r="N13" i="12"/>
  <c r="Q13" i="12"/>
  <c r="R13" i="12"/>
  <c r="S13" i="12"/>
  <c r="R12" i="12"/>
  <c r="S12" i="12"/>
  <c r="Q12" i="12"/>
  <c r="N12" i="12"/>
  <c r="O12" i="12"/>
  <c r="Q23" i="11"/>
  <c r="R23" i="11"/>
  <c r="S23" i="11"/>
  <c r="N23" i="11"/>
  <c r="O23" i="11"/>
  <c r="Q22" i="11"/>
  <c r="R22" i="11"/>
  <c r="S22" i="11"/>
  <c r="O22" i="11"/>
  <c r="N22" i="11"/>
  <c r="N21" i="11"/>
  <c r="O21" i="11"/>
  <c r="S20" i="11"/>
  <c r="R20" i="11"/>
  <c r="Q20" i="11"/>
  <c r="O20" i="11"/>
  <c r="N20" i="11"/>
  <c r="O19" i="11"/>
  <c r="N19" i="11"/>
  <c r="Q19" i="11"/>
  <c r="R19" i="11"/>
  <c r="S19" i="11"/>
  <c r="N18" i="11"/>
  <c r="Q18" i="11"/>
  <c r="R18" i="11"/>
  <c r="S18" i="11"/>
  <c r="R17" i="11"/>
  <c r="S17" i="11"/>
  <c r="Q17" i="11"/>
  <c r="N17" i="11"/>
  <c r="O17" i="11"/>
  <c r="N16" i="11"/>
  <c r="O16" i="11"/>
  <c r="Q15" i="11"/>
  <c r="R15" i="11"/>
  <c r="S15" i="11"/>
  <c r="N15" i="11"/>
  <c r="O15" i="11"/>
  <c r="Q14" i="11"/>
  <c r="R14" i="11"/>
  <c r="S14" i="11"/>
  <c r="O14" i="11"/>
  <c r="N14" i="11"/>
  <c r="N13" i="11"/>
  <c r="Q13" i="11"/>
  <c r="R13" i="11"/>
  <c r="S13" i="11"/>
  <c r="S12" i="11"/>
  <c r="R12" i="11"/>
  <c r="Q12" i="11"/>
  <c r="O12" i="11"/>
  <c r="N12" i="11"/>
  <c r="N24" i="22"/>
  <c r="Q24" i="22"/>
  <c r="R24" i="22"/>
  <c r="S24" i="22"/>
  <c r="Q23" i="22"/>
  <c r="R23" i="22"/>
  <c r="S23" i="22"/>
  <c r="N23" i="22"/>
  <c r="O23" i="22"/>
  <c r="O22" i="22"/>
  <c r="N22" i="22"/>
  <c r="Q22" i="22"/>
  <c r="R22" i="22"/>
  <c r="S22" i="22"/>
  <c r="Q21" i="22"/>
  <c r="R21" i="22"/>
  <c r="S21" i="22"/>
  <c r="N21" i="22"/>
  <c r="O21" i="22"/>
  <c r="Q20" i="22"/>
  <c r="R20" i="22"/>
  <c r="S20" i="22"/>
  <c r="O20" i="22"/>
  <c r="N20" i="22"/>
  <c r="N19" i="22"/>
  <c r="Q19" i="22"/>
  <c r="R19" i="22"/>
  <c r="S19" i="22"/>
  <c r="R18" i="22"/>
  <c r="S18" i="22"/>
  <c r="Q18" i="22"/>
  <c r="O18" i="22"/>
  <c r="N18" i="22"/>
  <c r="N17" i="22"/>
  <c r="Q17" i="22"/>
  <c r="R17" i="22"/>
  <c r="S17" i="22"/>
  <c r="N16" i="22"/>
  <c r="Q16" i="22"/>
  <c r="R16" i="22"/>
  <c r="S16" i="22"/>
  <c r="Q15" i="22"/>
  <c r="R15" i="22"/>
  <c r="S15" i="22"/>
  <c r="N15" i="22"/>
  <c r="O15" i="22"/>
  <c r="N14" i="22"/>
  <c r="Q14" i="22"/>
  <c r="R14" i="22"/>
  <c r="S14" i="22"/>
  <c r="Q13" i="22"/>
  <c r="R13" i="22"/>
  <c r="S13" i="22"/>
  <c r="N13" i="22"/>
  <c r="O13" i="22"/>
  <c r="N23" i="8"/>
  <c r="Q23" i="8"/>
  <c r="R23" i="8"/>
  <c r="S23" i="8"/>
  <c r="Q22" i="8"/>
  <c r="R22" i="8"/>
  <c r="S22" i="8"/>
  <c r="N22" i="8"/>
  <c r="O22" i="8"/>
  <c r="O21" i="8"/>
  <c r="N21" i="8"/>
  <c r="Q21" i="8"/>
  <c r="R21" i="8"/>
  <c r="S21" i="8"/>
  <c r="Q20" i="8"/>
  <c r="R20" i="8"/>
  <c r="S20" i="8"/>
  <c r="N20" i="8"/>
  <c r="O20" i="8"/>
  <c r="R19" i="8"/>
  <c r="S19" i="8"/>
  <c r="Q19" i="8"/>
  <c r="O19" i="8"/>
  <c r="N19" i="8"/>
  <c r="N18" i="8"/>
  <c r="Q18" i="8"/>
  <c r="R18" i="8"/>
  <c r="S18" i="8"/>
  <c r="R17" i="8"/>
  <c r="S17" i="8"/>
  <c r="Q17" i="8"/>
  <c r="O17" i="8"/>
  <c r="N17" i="8"/>
  <c r="N16" i="8"/>
  <c r="Q16" i="8"/>
  <c r="R16" i="8"/>
  <c r="S16" i="8"/>
  <c r="N15" i="8"/>
  <c r="Q15" i="8"/>
  <c r="R15" i="8"/>
  <c r="S15" i="8"/>
  <c r="Q14" i="8"/>
  <c r="R14" i="8"/>
  <c r="S14" i="8"/>
  <c r="N14" i="8"/>
  <c r="O14" i="8"/>
  <c r="O13" i="8"/>
  <c r="N13" i="8"/>
  <c r="Q13" i="8"/>
  <c r="R13" i="8"/>
  <c r="S13" i="8"/>
  <c r="Q12" i="8"/>
  <c r="R12" i="8"/>
  <c r="S12" i="8"/>
  <c r="N12" i="8"/>
  <c r="O12" i="8"/>
  <c r="C28" i="21"/>
  <c r="D28" i="21"/>
  <c r="E28" i="21"/>
  <c r="N23" i="21"/>
  <c r="Q23" i="21"/>
  <c r="R23" i="21"/>
  <c r="S23" i="21"/>
  <c r="Q22" i="21"/>
  <c r="R22" i="21"/>
  <c r="S22" i="21"/>
  <c r="N22" i="21"/>
  <c r="O22" i="21"/>
  <c r="N21" i="21"/>
  <c r="O21" i="21"/>
  <c r="Q20" i="21"/>
  <c r="R20" i="21"/>
  <c r="S20" i="21"/>
  <c r="N20" i="21"/>
  <c r="O20" i="21"/>
  <c r="Q19" i="21"/>
  <c r="R19" i="21"/>
  <c r="S19" i="21"/>
  <c r="O19" i="21"/>
  <c r="N19" i="21"/>
  <c r="N18" i="21"/>
  <c r="Q18" i="21"/>
  <c r="R18" i="21"/>
  <c r="S18" i="21"/>
  <c r="R17" i="21"/>
  <c r="S17" i="21"/>
  <c r="Q17" i="21"/>
  <c r="O17" i="21"/>
  <c r="N17" i="21"/>
  <c r="N16" i="21"/>
  <c r="Q16" i="21"/>
  <c r="R16" i="21"/>
  <c r="S16" i="21"/>
  <c r="N15" i="21"/>
  <c r="Q15" i="21"/>
  <c r="R15" i="21"/>
  <c r="S15" i="21"/>
  <c r="Q14" i="21"/>
  <c r="R14" i="21"/>
  <c r="S14" i="21"/>
  <c r="N14" i="21"/>
  <c r="O14" i="21"/>
  <c r="N13" i="21"/>
  <c r="O13" i="21"/>
  <c r="Q12" i="21"/>
  <c r="R12" i="21"/>
  <c r="S12" i="21"/>
  <c r="N12" i="21"/>
  <c r="O12" i="21"/>
  <c r="N30" i="9"/>
  <c r="Q30" i="9"/>
  <c r="R30" i="9"/>
  <c r="S30" i="9"/>
  <c r="Q28" i="9"/>
  <c r="R28" i="9"/>
  <c r="S28" i="9"/>
  <c r="O28" i="9"/>
  <c r="N28" i="9"/>
  <c r="N27" i="9"/>
  <c r="Q27" i="9"/>
  <c r="R27" i="9"/>
  <c r="S27" i="9"/>
  <c r="S26" i="9"/>
  <c r="R26" i="9"/>
  <c r="Q26" i="9"/>
  <c r="O26" i="9"/>
  <c r="N26" i="9"/>
  <c r="O25" i="9"/>
  <c r="N25" i="9"/>
  <c r="Q25" i="9"/>
  <c r="R25" i="9"/>
  <c r="S25" i="9"/>
  <c r="N24" i="9"/>
  <c r="O24" i="9"/>
  <c r="R23" i="9"/>
  <c r="S23" i="9"/>
  <c r="Q23" i="9"/>
  <c r="O23" i="9"/>
  <c r="N23" i="9"/>
  <c r="N22" i="9"/>
  <c r="Q22" i="9"/>
  <c r="R22" i="9"/>
  <c r="S22" i="9"/>
  <c r="N21" i="9"/>
  <c r="Q21" i="9"/>
  <c r="R21" i="9"/>
  <c r="S21" i="9"/>
  <c r="Q20" i="9"/>
  <c r="R20" i="9"/>
  <c r="S20" i="9"/>
  <c r="O20" i="9"/>
  <c r="N20" i="9"/>
  <c r="N19" i="9"/>
  <c r="Q19" i="9"/>
  <c r="R19" i="9"/>
  <c r="S19" i="9"/>
  <c r="S18" i="9"/>
  <c r="R18" i="9"/>
  <c r="Q18" i="9"/>
  <c r="O18" i="9"/>
  <c r="N18" i="9"/>
  <c r="O17" i="9"/>
  <c r="N17" i="9"/>
  <c r="Q17" i="9"/>
  <c r="R17" i="9"/>
  <c r="S17" i="9"/>
  <c r="N16" i="9"/>
  <c r="Q16" i="9"/>
  <c r="R16" i="9"/>
  <c r="S16" i="9"/>
  <c r="R15" i="9"/>
  <c r="S15" i="9"/>
  <c r="Q15" i="9"/>
  <c r="O15" i="9"/>
  <c r="N15" i="9"/>
  <c r="N14" i="9"/>
  <c r="Q14" i="9"/>
  <c r="R14" i="9"/>
  <c r="S14" i="9"/>
  <c r="N13" i="9"/>
  <c r="Q13" i="9"/>
  <c r="R13" i="9"/>
  <c r="S13" i="9"/>
  <c r="Q12" i="9"/>
  <c r="R12" i="9"/>
  <c r="S12" i="9"/>
  <c r="O12" i="9"/>
  <c r="N12" i="9"/>
  <c r="N23" i="7"/>
  <c r="Q23" i="7"/>
  <c r="R23" i="7"/>
  <c r="S23" i="7"/>
  <c r="Q22" i="7"/>
  <c r="R22" i="7"/>
  <c r="S22" i="7"/>
  <c r="N22" i="7"/>
  <c r="O22" i="7"/>
  <c r="N21" i="7"/>
  <c r="O21" i="7"/>
  <c r="Q20" i="7"/>
  <c r="R20" i="7"/>
  <c r="S20" i="7"/>
  <c r="N20" i="7"/>
  <c r="O20" i="7"/>
  <c r="Q19" i="7"/>
  <c r="R19" i="7"/>
  <c r="S19" i="7"/>
  <c r="O19" i="7"/>
  <c r="N19" i="7"/>
  <c r="N18" i="7"/>
  <c r="Q18" i="7"/>
  <c r="R18" i="7"/>
  <c r="S18" i="7"/>
  <c r="O17" i="7"/>
  <c r="N17" i="7"/>
  <c r="Q17" i="7"/>
  <c r="R17" i="7"/>
  <c r="S17" i="7"/>
  <c r="N16" i="7"/>
  <c r="Q16" i="7"/>
  <c r="R16" i="7"/>
  <c r="S16" i="7"/>
  <c r="N15" i="7"/>
  <c r="Q15" i="7"/>
  <c r="R15" i="7"/>
  <c r="S15" i="7"/>
  <c r="Q14" i="7"/>
  <c r="R14" i="7"/>
  <c r="S14" i="7"/>
  <c r="N14" i="7"/>
  <c r="O14" i="7"/>
  <c r="N13" i="7"/>
  <c r="Q13" i="7"/>
  <c r="R13" i="7"/>
  <c r="S13" i="7"/>
  <c r="Q12" i="7"/>
  <c r="R12" i="7"/>
  <c r="S12" i="7"/>
  <c r="N12" i="7"/>
  <c r="O12" i="7"/>
  <c r="O28" i="6"/>
  <c r="N28" i="6"/>
  <c r="Q28" i="6"/>
  <c r="R28" i="6"/>
  <c r="S28" i="6"/>
  <c r="Q27" i="6"/>
  <c r="R27" i="6"/>
  <c r="S27" i="6"/>
  <c r="N27" i="6"/>
  <c r="O27" i="6"/>
  <c r="N26" i="6"/>
  <c r="Q26" i="6"/>
  <c r="R26" i="6"/>
  <c r="S26" i="6"/>
  <c r="N25" i="6"/>
  <c r="Q25" i="6"/>
  <c r="R25" i="6"/>
  <c r="S25" i="6"/>
  <c r="Q24" i="6"/>
  <c r="R24" i="6"/>
  <c r="S24" i="6"/>
  <c r="O24" i="6"/>
  <c r="N24" i="6"/>
  <c r="Q23" i="6"/>
  <c r="R23" i="6"/>
  <c r="S23" i="6"/>
  <c r="N23" i="6"/>
  <c r="O23" i="6"/>
  <c r="R22" i="6"/>
  <c r="S22" i="6"/>
  <c r="Q22" i="6"/>
  <c r="O22" i="6"/>
  <c r="N22" i="6"/>
  <c r="N21" i="6"/>
  <c r="Q21" i="6"/>
  <c r="R21" i="6"/>
  <c r="S21" i="6"/>
  <c r="O20" i="6"/>
  <c r="N20" i="6"/>
  <c r="Q20" i="6"/>
  <c r="R20" i="6"/>
  <c r="S20" i="6"/>
  <c r="Q19" i="6"/>
  <c r="R19" i="6"/>
  <c r="S19" i="6"/>
  <c r="N19" i="6"/>
  <c r="O19" i="6"/>
  <c r="N18" i="6"/>
  <c r="Q18" i="6"/>
  <c r="R18" i="6"/>
  <c r="S18" i="6"/>
  <c r="N17" i="6"/>
  <c r="Q17" i="6"/>
  <c r="R17" i="6"/>
  <c r="S17" i="6"/>
  <c r="Q16" i="6"/>
  <c r="R16" i="6"/>
  <c r="S16" i="6"/>
  <c r="O16" i="6"/>
  <c r="N16" i="6"/>
  <c r="Q15" i="6"/>
  <c r="R15" i="6"/>
  <c r="S15" i="6"/>
  <c r="N15" i="6"/>
  <c r="O15" i="6"/>
  <c r="R14" i="6"/>
  <c r="S14" i="6"/>
  <c r="Q14" i="6"/>
  <c r="O14" i="6"/>
  <c r="N14" i="6"/>
  <c r="N13" i="6"/>
  <c r="Q13" i="6"/>
  <c r="R13" i="6"/>
  <c r="S13" i="6"/>
  <c r="O12" i="6"/>
  <c r="N12" i="6"/>
  <c r="Q12" i="6"/>
  <c r="R12" i="6"/>
  <c r="S12" i="6"/>
  <c r="N23" i="5"/>
  <c r="Q23" i="5"/>
  <c r="R23" i="5"/>
  <c r="S23" i="5"/>
  <c r="Q22" i="5"/>
  <c r="R22" i="5"/>
  <c r="S22" i="5"/>
  <c r="N22" i="5"/>
  <c r="O22" i="5"/>
  <c r="N21" i="5"/>
  <c r="O21" i="5"/>
  <c r="Q20" i="5"/>
  <c r="R20" i="5"/>
  <c r="S20" i="5"/>
  <c r="N20" i="5"/>
  <c r="O20" i="5"/>
  <c r="Q19" i="5"/>
  <c r="R19" i="5"/>
  <c r="S19" i="5"/>
  <c r="O19" i="5"/>
  <c r="N19" i="5"/>
  <c r="N18" i="5"/>
  <c r="Q18" i="5"/>
  <c r="R18" i="5"/>
  <c r="S18" i="5"/>
  <c r="O17" i="5"/>
  <c r="N17" i="5"/>
  <c r="Q17" i="5"/>
  <c r="R17" i="5"/>
  <c r="S17" i="5"/>
  <c r="N16" i="5"/>
  <c r="O16" i="5"/>
  <c r="N15" i="5"/>
  <c r="Q15" i="5"/>
  <c r="R15" i="5"/>
  <c r="S15" i="5"/>
  <c r="Q14" i="5"/>
  <c r="R14" i="5"/>
  <c r="S14" i="5"/>
  <c r="N14" i="5"/>
  <c r="O14" i="5"/>
  <c r="N13" i="5"/>
  <c r="O13" i="5"/>
  <c r="Q12" i="5"/>
  <c r="R12" i="5"/>
  <c r="S12" i="5"/>
  <c r="N12" i="5"/>
  <c r="O12" i="5"/>
  <c r="N23" i="20"/>
  <c r="Q23" i="20"/>
  <c r="R23" i="20"/>
  <c r="S23" i="20"/>
  <c r="Q22" i="20"/>
  <c r="R22" i="20"/>
  <c r="S22" i="20"/>
  <c r="N22" i="20"/>
  <c r="O22" i="20"/>
  <c r="N21" i="20"/>
  <c r="O21" i="20"/>
  <c r="N20" i="20"/>
  <c r="Q20" i="20"/>
  <c r="R20" i="20"/>
  <c r="S20" i="20"/>
  <c r="Q19" i="20"/>
  <c r="R19" i="20"/>
  <c r="S19" i="20"/>
  <c r="O19" i="20"/>
  <c r="N19" i="20"/>
  <c r="N18" i="20"/>
  <c r="Q18" i="20"/>
  <c r="R18" i="20"/>
  <c r="S18" i="20"/>
  <c r="R17" i="20"/>
  <c r="S17" i="20"/>
  <c r="Q17" i="20"/>
  <c r="O17" i="20"/>
  <c r="N17" i="20"/>
  <c r="N16" i="20"/>
  <c r="Q16" i="20"/>
  <c r="R16" i="20"/>
  <c r="S16" i="20"/>
  <c r="N15" i="20"/>
  <c r="Q15" i="20"/>
  <c r="R15" i="20"/>
  <c r="S15" i="20"/>
  <c r="Q14" i="20"/>
  <c r="R14" i="20"/>
  <c r="S14" i="20"/>
  <c r="N14" i="20"/>
  <c r="O14" i="20"/>
  <c r="N13" i="20"/>
  <c r="Q13" i="20"/>
  <c r="R13" i="20"/>
  <c r="S13" i="20"/>
  <c r="Q12" i="20"/>
  <c r="R12" i="20"/>
  <c r="S12" i="20"/>
  <c r="N12" i="20"/>
  <c r="O12" i="20"/>
  <c r="N23" i="19"/>
  <c r="Q23" i="19"/>
  <c r="R23" i="19"/>
  <c r="S23" i="19"/>
  <c r="Q22" i="19"/>
  <c r="R22" i="19"/>
  <c r="S22" i="19"/>
  <c r="N22" i="19"/>
  <c r="O22" i="19"/>
  <c r="N21" i="19"/>
  <c r="O21" i="19"/>
  <c r="Q20" i="19"/>
  <c r="R20" i="19"/>
  <c r="S20" i="19"/>
  <c r="N20" i="19"/>
  <c r="O20" i="19"/>
  <c r="Q19" i="19"/>
  <c r="R19" i="19"/>
  <c r="S19" i="19"/>
  <c r="O19" i="19"/>
  <c r="N19" i="19"/>
  <c r="N18" i="19"/>
  <c r="Q18" i="19"/>
  <c r="R18" i="19"/>
  <c r="S18" i="19"/>
  <c r="R17" i="19"/>
  <c r="S17" i="19"/>
  <c r="Q17" i="19"/>
  <c r="O17" i="19"/>
  <c r="N17" i="19"/>
  <c r="N16" i="19"/>
  <c r="Q16" i="19"/>
  <c r="R16" i="19"/>
  <c r="S16" i="19"/>
  <c r="N15" i="19"/>
  <c r="Q15" i="19"/>
  <c r="R15" i="19"/>
  <c r="S15" i="19"/>
  <c r="Q14" i="19"/>
  <c r="R14" i="19"/>
  <c r="S14" i="19"/>
  <c r="N14" i="19"/>
  <c r="O14" i="19"/>
  <c r="N13" i="19"/>
  <c r="O13" i="19"/>
  <c r="Q12" i="19"/>
  <c r="R12" i="19"/>
  <c r="S12" i="19"/>
  <c r="N12" i="19"/>
  <c r="O12" i="19"/>
  <c r="N23" i="18"/>
  <c r="Q23" i="18"/>
  <c r="R23" i="18"/>
  <c r="S23" i="18"/>
  <c r="Q22" i="18"/>
  <c r="R22" i="18"/>
  <c r="S22" i="18"/>
  <c r="N22" i="18"/>
  <c r="O22" i="18"/>
  <c r="N21" i="18"/>
  <c r="O21" i="18"/>
  <c r="Q20" i="18"/>
  <c r="R20" i="18"/>
  <c r="S20" i="18"/>
  <c r="N20" i="18"/>
  <c r="O20" i="18"/>
  <c r="Q19" i="18"/>
  <c r="R19" i="18"/>
  <c r="S19" i="18"/>
  <c r="O19" i="18"/>
  <c r="N19" i="18"/>
  <c r="N18" i="18"/>
  <c r="Q18" i="18"/>
  <c r="R18" i="18"/>
  <c r="S18" i="18"/>
  <c r="R17" i="18"/>
  <c r="S17" i="18"/>
  <c r="Q17" i="18"/>
  <c r="O17" i="18"/>
  <c r="N17" i="18"/>
  <c r="N16" i="18"/>
  <c r="O16" i="18"/>
  <c r="N15" i="18"/>
  <c r="Q15" i="18"/>
  <c r="R15" i="18"/>
  <c r="S15" i="18"/>
  <c r="Q14" i="18"/>
  <c r="R14" i="18"/>
  <c r="S14" i="18"/>
  <c r="N14" i="18"/>
  <c r="O14" i="18"/>
  <c r="N13" i="18"/>
  <c r="Q13" i="18"/>
  <c r="R13" i="18"/>
  <c r="S13" i="18"/>
  <c r="Q12" i="18"/>
  <c r="R12" i="18"/>
  <c r="S12" i="18"/>
  <c r="N12" i="18"/>
  <c r="O12" i="18"/>
  <c r="N23" i="3"/>
  <c r="Q23" i="3"/>
  <c r="R23" i="3"/>
  <c r="S23" i="3"/>
  <c r="Q22" i="3"/>
  <c r="R22" i="3"/>
  <c r="S22" i="3"/>
  <c r="N22" i="3"/>
  <c r="O22" i="3"/>
  <c r="N21" i="3"/>
  <c r="O21" i="3"/>
  <c r="Q20" i="3"/>
  <c r="R20" i="3"/>
  <c r="S20" i="3"/>
  <c r="N20" i="3"/>
  <c r="O20" i="3"/>
  <c r="Q19" i="3"/>
  <c r="R19" i="3"/>
  <c r="S19" i="3"/>
  <c r="O19" i="3"/>
  <c r="N19" i="3"/>
  <c r="N18" i="3"/>
  <c r="Q18" i="3"/>
  <c r="R18" i="3"/>
  <c r="S18" i="3"/>
  <c r="R17" i="3"/>
  <c r="S17" i="3"/>
  <c r="Q17" i="3"/>
  <c r="O17" i="3"/>
  <c r="N17" i="3"/>
  <c r="N16" i="3"/>
  <c r="Q16" i="3"/>
  <c r="R16" i="3"/>
  <c r="S16" i="3"/>
  <c r="N15" i="3"/>
  <c r="Q15" i="3"/>
  <c r="R15" i="3"/>
  <c r="S15" i="3"/>
  <c r="Q14" i="3"/>
  <c r="R14" i="3"/>
  <c r="S14" i="3"/>
  <c r="N14" i="3"/>
  <c r="O14" i="3"/>
  <c r="N13" i="3"/>
  <c r="O13" i="3"/>
  <c r="Q12" i="3"/>
  <c r="R12" i="3"/>
  <c r="S12" i="3"/>
  <c r="N12" i="3"/>
  <c r="O12" i="3"/>
  <c r="N24" i="2"/>
  <c r="Q24" i="2"/>
  <c r="R24" i="2"/>
  <c r="S24" i="2"/>
  <c r="N23" i="2"/>
  <c r="O23" i="2"/>
  <c r="N22" i="2"/>
  <c r="O22" i="2"/>
  <c r="N21" i="2"/>
  <c r="O21" i="2"/>
  <c r="N20" i="2"/>
  <c r="Q20" i="2"/>
  <c r="R20" i="2"/>
  <c r="S20" i="2"/>
  <c r="N19" i="2"/>
  <c r="Q19" i="2"/>
  <c r="R19" i="2"/>
  <c r="S19" i="2"/>
  <c r="N18" i="2"/>
  <c r="O18" i="2"/>
  <c r="N17" i="2"/>
  <c r="O17" i="2"/>
  <c r="N16" i="2"/>
  <c r="Q16" i="2"/>
  <c r="R16" i="2"/>
  <c r="S16" i="2"/>
  <c r="N15" i="2"/>
  <c r="O15" i="2"/>
  <c r="N14" i="2"/>
  <c r="O14" i="2"/>
  <c r="N13" i="2"/>
  <c r="O13" i="2"/>
  <c r="N23" i="4"/>
  <c r="Q23" i="4"/>
  <c r="R23" i="4"/>
  <c r="S23" i="4"/>
  <c r="Q22" i="4"/>
  <c r="R22" i="4"/>
  <c r="S22" i="4"/>
  <c r="N22" i="4"/>
  <c r="O22" i="4"/>
  <c r="N21" i="4"/>
  <c r="O21" i="4"/>
  <c r="Q20" i="4"/>
  <c r="R20" i="4"/>
  <c r="S20" i="4"/>
  <c r="N20" i="4"/>
  <c r="O20" i="4"/>
  <c r="Q19" i="4"/>
  <c r="R19" i="4"/>
  <c r="S19" i="4"/>
  <c r="O19" i="4"/>
  <c r="N19" i="4"/>
  <c r="N18" i="4"/>
  <c r="Q18" i="4"/>
  <c r="R18" i="4"/>
  <c r="S18" i="4"/>
  <c r="R17" i="4"/>
  <c r="S17" i="4"/>
  <c r="Q17" i="4"/>
  <c r="O17" i="4"/>
  <c r="N17" i="4"/>
  <c r="N16" i="4"/>
  <c r="O16" i="4"/>
  <c r="N15" i="4"/>
  <c r="Q15" i="4"/>
  <c r="R15" i="4"/>
  <c r="S15" i="4"/>
  <c r="Q14" i="4"/>
  <c r="R14" i="4"/>
  <c r="S14" i="4"/>
  <c r="N14" i="4"/>
  <c r="O14" i="4"/>
  <c r="N13" i="4"/>
  <c r="O13" i="4"/>
  <c r="Q12" i="4"/>
  <c r="R12" i="4"/>
  <c r="S12" i="4"/>
  <c r="N12" i="4"/>
  <c r="O12" i="4"/>
  <c r="N24" i="17"/>
  <c r="Q24" i="17"/>
  <c r="R24" i="17"/>
  <c r="S24" i="17"/>
  <c r="Q23" i="17"/>
  <c r="R23" i="17"/>
  <c r="S23" i="17"/>
  <c r="N23" i="17"/>
  <c r="O23" i="17"/>
  <c r="N22" i="17"/>
  <c r="O22" i="17"/>
  <c r="N21" i="17"/>
  <c r="O21" i="17"/>
  <c r="N20" i="17"/>
  <c r="Q20" i="17"/>
  <c r="R20" i="17"/>
  <c r="S20" i="17"/>
  <c r="N19" i="17"/>
  <c r="Q19" i="17"/>
  <c r="R19" i="17"/>
  <c r="S19" i="17"/>
  <c r="N18" i="17"/>
  <c r="O18" i="17"/>
  <c r="N17" i="17"/>
  <c r="Q17" i="17"/>
  <c r="R17" i="17"/>
  <c r="S17" i="17"/>
  <c r="N16" i="17"/>
  <c r="Q16" i="17"/>
  <c r="R16" i="17"/>
  <c r="S16" i="17"/>
  <c r="N15" i="17"/>
  <c r="O15" i="17"/>
  <c r="N14" i="17"/>
  <c r="O14" i="17"/>
  <c r="N13" i="17"/>
  <c r="O13" i="17"/>
  <c r="N23" i="1"/>
  <c r="Q23" i="1"/>
  <c r="R23" i="1"/>
  <c r="S23" i="1"/>
  <c r="N22" i="1"/>
  <c r="O22" i="1"/>
  <c r="N21" i="1"/>
  <c r="O21" i="1"/>
  <c r="Q20" i="1"/>
  <c r="R20" i="1"/>
  <c r="S20" i="1"/>
  <c r="N20" i="1"/>
  <c r="O20" i="1"/>
  <c r="Q19" i="1"/>
  <c r="R19" i="1"/>
  <c r="S19" i="1"/>
  <c r="O19" i="1"/>
  <c r="N19" i="1"/>
  <c r="N18" i="1"/>
  <c r="Q18" i="1"/>
  <c r="R18" i="1"/>
  <c r="S18" i="1"/>
  <c r="R17" i="1"/>
  <c r="S17" i="1"/>
  <c r="Q17" i="1"/>
  <c r="O17" i="1"/>
  <c r="N17" i="1"/>
  <c r="N16" i="1"/>
  <c r="O16" i="1"/>
  <c r="N15" i="1"/>
  <c r="Q15" i="1"/>
  <c r="R15" i="1"/>
  <c r="S15" i="1"/>
  <c r="Q14" i="1"/>
  <c r="R14" i="1"/>
  <c r="S14" i="1"/>
  <c r="N14" i="1"/>
  <c r="O14" i="1"/>
  <c r="N13" i="1"/>
  <c r="Q13" i="1"/>
  <c r="R13" i="1"/>
  <c r="S13" i="1" s="1"/>
  <c r="Q12" i="1"/>
  <c r="R12" i="1"/>
  <c r="S12" i="1"/>
  <c r="N12" i="1"/>
  <c r="O12" i="1"/>
  <c r="Q22" i="1"/>
  <c r="R22" i="1"/>
  <c r="S22" i="1"/>
  <c r="Q15" i="2"/>
  <c r="R15" i="2"/>
  <c r="S15" i="2"/>
  <c r="Q21" i="2"/>
  <c r="R21" i="2"/>
  <c r="S21" i="2"/>
  <c r="Q18" i="17"/>
  <c r="R18" i="17"/>
  <c r="S18" i="17"/>
  <c r="Q13" i="17"/>
  <c r="R13" i="17"/>
  <c r="S13" i="17"/>
  <c r="O20" i="2"/>
  <c r="Q13" i="2"/>
  <c r="R13" i="2"/>
  <c r="S13" i="2"/>
  <c r="Q18" i="2"/>
  <c r="R18" i="2"/>
  <c r="S18" i="2"/>
  <c r="Q23" i="2"/>
  <c r="R23" i="2"/>
  <c r="S23" i="2"/>
  <c r="O20" i="17"/>
  <c r="Q15" i="17"/>
  <c r="R15" i="17"/>
  <c r="S15" i="17"/>
  <c r="Q21" i="17"/>
  <c r="R21" i="17"/>
  <c r="S21" i="17"/>
  <c r="Q17" i="25"/>
  <c r="R17" i="25"/>
  <c r="S17" i="25"/>
  <c r="O18" i="25"/>
  <c r="D24" i="25"/>
  <c r="Q19" i="25"/>
  <c r="R19" i="25"/>
  <c r="S19" i="25"/>
  <c r="Q18" i="24"/>
  <c r="R18" i="24"/>
  <c r="S18" i="24"/>
  <c r="Q19" i="24"/>
  <c r="R19" i="24"/>
  <c r="S19" i="24"/>
  <c r="O20" i="24"/>
  <c r="Q14" i="24"/>
  <c r="R14" i="24"/>
  <c r="Q16" i="24"/>
  <c r="R16" i="24"/>
  <c r="Q13" i="23"/>
  <c r="R13" i="23"/>
  <c r="Q14" i="23"/>
  <c r="R14" i="23"/>
  <c r="Q16" i="23"/>
  <c r="R16" i="23"/>
  <c r="O18" i="23"/>
  <c r="D24" i="23"/>
  <c r="Q19" i="23"/>
  <c r="R19" i="23"/>
  <c r="S19" i="23"/>
  <c r="Q17" i="23"/>
  <c r="R17" i="23"/>
  <c r="S17" i="23"/>
  <c r="O20" i="23"/>
  <c r="O13" i="24"/>
  <c r="C24" i="24"/>
  <c r="Q17" i="24"/>
  <c r="R17" i="24"/>
  <c r="S17" i="24"/>
  <c r="O20" i="25"/>
  <c r="D27" i="13"/>
  <c r="O13" i="13"/>
  <c r="B27" i="13"/>
  <c r="Q16" i="13"/>
  <c r="R16" i="13"/>
  <c r="S16" i="13"/>
  <c r="O21" i="13"/>
  <c r="C27" i="13"/>
  <c r="O18" i="13"/>
  <c r="O18" i="10"/>
  <c r="C27" i="10"/>
  <c r="O15" i="10"/>
  <c r="O23" i="10"/>
  <c r="O16" i="15"/>
  <c r="Q13" i="15"/>
  <c r="R13" i="15"/>
  <c r="S13" i="15"/>
  <c r="O18" i="15"/>
  <c r="Q21" i="15"/>
  <c r="R21" i="15"/>
  <c r="S21" i="15"/>
  <c r="O15" i="15"/>
  <c r="B27" i="15"/>
  <c r="O23" i="15"/>
  <c r="B27" i="12"/>
  <c r="O16" i="12"/>
  <c r="Q19" i="12"/>
  <c r="R19" i="12"/>
  <c r="S19" i="12"/>
  <c r="O18" i="12"/>
  <c r="O15" i="12"/>
  <c r="D27" i="12"/>
  <c r="O23" i="12"/>
  <c r="D27" i="11"/>
  <c r="O13" i="11"/>
  <c r="Q16" i="11"/>
  <c r="R16" i="11"/>
  <c r="S16" i="11"/>
  <c r="O18" i="11"/>
  <c r="Q21" i="11"/>
  <c r="R21" i="11"/>
  <c r="S21" i="11"/>
  <c r="B28" i="22"/>
  <c r="D28" i="22"/>
  <c r="C28" i="22"/>
  <c r="O17" i="22"/>
  <c r="O14" i="22"/>
  <c r="O19" i="22"/>
  <c r="O16" i="22"/>
  <c r="O24" i="22"/>
  <c r="D27" i="8"/>
  <c r="O16" i="8"/>
  <c r="C27" i="8"/>
  <c r="O18" i="8"/>
  <c r="O15" i="8"/>
  <c r="O23" i="8"/>
  <c r="O16" i="21"/>
  <c r="Q13" i="21"/>
  <c r="R13" i="21"/>
  <c r="S13" i="21"/>
  <c r="O18" i="21"/>
  <c r="Q21" i="21"/>
  <c r="R21" i="21"/>
  <c r="S21" i="21"/>
  <c r="O15" i="21"/>
  <c r="B27" i="21"/>
  <c r="O23" i="21"/>
  <c r="O14" i="9"/>
  <c r="O22" i="9"/>
  <c r="O27" i="9"/>
  <c r="O16" i="9"/>
  <c r="O13" i="9"/>
  <c r="O21" i="9"/>
  <c r="Q24" i="9"/>
  <c r="R24" i="9"/>
  <c r="S24" i="9"/>
  <c r="O30" i="9"/>
  <c r="O19" i="9"/>
  <c r="C27" i="7"/>
  <c r="O16" i="7"/>
  <c r="O13" i="7"/>
  <c r="O18" i="7"/>
  <c r="Q21" i="7"/>
  <c r="R21" i="7"/>
  <c r="S21" i="7"/>
  <c r="O15" i="7"/>
  <c r="B27" i="7"/>
  <c r="O23" i="7"/>
  <c r="D32" i="6"/>
  <c r="O21" i="6"/>
  <c r="C32" i="6"/>
  <c r="O13" i="6"/>
  <c r="O18" i="6"/>
  <c r="O26" i="6"/>
  <c r="O17" i="6"/>
  <c r="O25" i="6"/>
  <c r="Q16" i="5"/>
  <c r="R16" i="5"/>
  <c r="S16" i="5"/>
  <c r="Q13" i="5"/>
  <c r="R13" i="5"/>
  <c r="S13" i="5"/>
  <c r="O18" i="5"/>
  <c r="Q21" i="5"/>
  <c r="R21" i="5"/>
  <c r="S21" i="5"/>
  <c r="O15" i="5"/>
  <c r="B27" i="5"/>
  <c r="O23" i="5"/>
  <c r="B27" i="20"/>
  <c r="O16" i="20"/>
  <c r="O13" i="20"/>
  <c r="D27" i="20"/>
  <c r="O18" i="20"/>
  <c r="Q21" i="20"/>
  <c r="R21" i="20"/>
  <c r="S21" i="20"/>
  <c r="O15" i="20"/>
  <c r="O23" i="20"/>
  <c r="O20" i="20"/>
  <c r="C27" i="19"/>
  <c r="O16" i="19"/>
  <c r="Q13" i="19"/>
  <c r="R13" i="19"/>
  <c r="S13" i="19"/>
  <c r="O18" i="19"/>
  <c r="Q21" i="19"/>
  <c r="R21" i="19"/>
  <c r="S21" i="19"/>
  <c r="O15" i="19"/>
  <c r="B27" i="19"/>
  <c r="O23" i="19"/>
  <c r="B27" i="18"/>
  <c r="C27" i="18"/>
  <c r="O13" i="18"/>
  <c r="O18" i="18"/>
  <c r="Q21" i="18"/>
  <c r="R21" i="18"/>
  <c r="S21" i="18"/>
  <c r="O15" i="18"/>
  <c r="D27" i="18"/>
  <c r="O23" i="18"/>
  <c r="Q16" i="18"/>
  <c r="R16" i="18"/>
  <c r="S16" i="18"/>
  <c r="B27" i="3"/>
  <c r="O16" i="3"/>
  <c r="Q13" i="3"/>
  <c r="R13" i="3"/>
  <c r="S13" i="3"/>
  <c r="O18" i="3"/>
  <c r="Q21" i="3"/>
  <c r="R21" i="3"/>
  <c r="S21" i="3"/>
  <c r="O15" i="3"/>
  <c r="D27" i="3"/>
  <c r="O23" i="3"/>
  <c r="B28" i="2"/>
  <c r="Q14" i="2"/>
  <c r="R14" i="2"/>
  <c r="S14" i="2"/>
  <c r="O19" i="2"/>
  <c r="Q22" i="2"/>
  <c r="R22" i="2"/>
  <c r="S22" i="2"/>
  <c r="Q17" i="2"/>
  <c r="R17" i="2"/>
  <c r="S17" i="2"/>
  <c r="O16" i="2"/>
  <c r="D28" i="2"/>
  <c r="O24" i="2"/>
  <c r="B27" i="4"/>
  <c r="D27" i="4"/>
  <c r="C27" i="4"/>
  <c r="Q13" i="4"/>
  <c r="R13" i="4"/>
  <c r="S13" i="4"/>
  <c r="O18" i="4"/>
  <c r="Q21" i="4"/>
  <c r="R21" i="4"/>
  <c r="S21" i="4"/>
  <c r="Q16" i="4"/>
  <c r="R16" i="4"/>
  <c r="S16" i="4"/>
  <c r="O15" i="4"/>
  <c r="O23" i="4"/>
  <c r="Q14" i="17"/>
  <c r="R14" i="17"/>
  <c r="S14" i="17"/>
  <c r="O19" i="17"/>
  <c r="Q22" i="17"/>
  <c r="R22" i="17"/>
  <c r="S22" i="17"/>
  <c r="O17" i="17"/>
  <c r="O16" i="17"/>
  <c r="B28" i="17"/>
  <c r="O24" i="17"/>
  <c r="D27" i="1"/>
  <c r="C27" i="1"/>
  <c r="O13" i="1"/>
  <c r="O18" i="1"/>
  <c r="Q21" i="1"/>
  <c r="R21" i="1"/>
  <c r="S21" i="1"/>
  <c r="O15" i="1"/>
  <c r="B27" i="1"/>
  <c r="O23" i="1"/>
  <c r="Q16" i="1"/>
  <c r="R16" i="1"/>
  <c r="S16" i="1"/>
  <c r="C24" i="25"/>
  <c r="B24" i="25"/>
  <c r="E24" i="25"/>
  <c r="B25" i="25"/>
  <c r="B24" i="23"/>
  <c r="C24" i="23"/>
  <c r="D24" i="24"/>
  <c r="B24" i="24"/>
  <c r="E27" i="13"/>
  <c r="D27" i="10"/>
  <c r="B27" i="10"/>
  <c r="C27" i="15"/>
  <c r="D27" i="15"/>
  <c r="C27" i="12"/>
  <c r="B27" i="11"/>
  <c r="C27" i="11"/>
  <c r="E28" i="22"/>
  <c r="B27" i="8"/>
  <c r="C27" i="21"/>
  <c r="D27" i="21"/>
  <c r="D34" i="9"/>
  <c r="C34" i="9"/>
  <c r="B34" i="9"/>
  <c r="D27" i="7"/>
  <c r="B32" i="6"/>
  <c r="C27" i="5"/>
  <c r="D27" i="5"/>
  <c r="C27" i="20"/>
  <c r="D27" i="19"/>
  <c r="E27" i="18"/>
  <c r="C27" i="3"/>
  <c r="E27" i="3"/>
  <c r="C28" i="2"/>
  <c r="E28" i="2"/>
  <c r="E27" i="4"/>
  <c r="D28" i="4"/>
  <c r="C28" i="17"/>
  <c r="D28" i="17"/>
  <c r="E27" i="1"/>
  <c r="B28" i="1"/>
  <c r="E24" i="23"/>
  <c r="C25" i="23"/>
  <c r="E24" i="24"/>
  <c r="C25" i="24"/>
  <c r="C25" i="25"/>
  <c r="D25" i="25"/>
  <c r="E27" i="10"/>
  <c r="E27" i="15"/>
  <c r="E27" i="12"/>
  <c r="E27" i="11"/>
  <c r="E27" i="8"/>
  <c r="E27" i="21"/>
  <c r="E34" i="9"/>
  <c r="E27" i="7"/>
  <c r="E32" i="6"/>
  <c r="E27" i="5"/>
  <c r="E27" i="20"/>
  <c r="E27" i="19"/>
  <c r="B28" i="3"/>
  <c r="E28" i="3"/>
  <c r="D28" i="3"/>
  <c r="C28" i="3"/>
  <c r="D29" i="2"/>
  <c r="B29" i="2"/>
  <c r="C29" i="2"/>
  <c r="C28" i="4"/>
  <c r="B28" i="4"/>
  <c r="E28" i="4"/>
  <c r="E28" i="17"/>
  <c r="B29" i="17"/>
  <c r="C28" i="1"/>
  <c r="D28" i="1"/>
  <c r="E29" i="2"/>
  <c r="D29" i="17"/>
  <c r="E25" i="25"/>
  <c r="D25" i="24"/>
  <c r="B25" i="23"/>
  <c r="D25" i="23"/>
  <c r="E25" i="23"/>
  <c r="B25" i="24"/>
  <c r="C29" i="17"/>
  <c r="E28" i="1"/>
  <c r="E29" i="17"/>
  <c r="E25" i="24"/>
  <c r="O19" i="26" l="1"/>
  <c r="Q23" i="26"/>
  <c r="R23" i="26" s="1"/>
  <c r="S23" i="26" s="1"/>
  <c r="Q26" i="26"/>
  <c r="R26" i="26" s="1"/>
  <c r="S26" i="26" s="1"/>
  <c r="O27" i="26"/>
  <c r="Q22" i="26"/>
  <c r="R22" i="26" s="1"/>
  <c r="S22" i="26" s="1"/>
  <c r="Q18" i="26"/>
  <c r="R18" i="26" s="1"/>
  <c r="S18" i="26" s="1"/>
  <c r="O15" i="26"/>
  <c r="O11" i="26"/>
  <c r="Q14" i="26"/>
  <c r="R14" i="26" s="1"/>
  <c r="S14" i="26" s="1"/>
  <c r="O16" i="26"/>
  <c r="O20" i="26"/>
  <c r="O24" i="26"/>
  <c r="O12" i="26"/>
  <c r="O13" i="26"/>
  <c r="O17" i="26"/>
  <c r="O21" i="26"/>
  <c r="O25" i="26"/>
  <c r="D31" i="26" l="1"/>
  <c r="E31" i="26" l="1"/>
  <c r="E32" i="26" l="1"/>
  <c r="D32" i="26"/>
  <c r="C32" i="26"/>
  <c r="B3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59245A6C-7EE0-4721-AE0E-E296DF697EFE}">
      <text>
        <r>
          <rPr>
            <b/>
            <sz val="12"/>
            <color rgb="FF000000"/>
            <rFont val="Arial"/>
            <family val="2"/>
          </rPr>
          <t xml:space="preserve">10 - MUY ALTO - </t>
        </r>
        <r>
          <rPr>
            <sz val="12"/>
            <color rgb="FF000000"/>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rgb="FF000000"/>
            <rFont val="Arial"/>
            <family val="2"/>
          </rPr>
          <t xml:space="preserve">                                                                                            
</t>
        </r>
        <r>
          <rPr>
            <b/>
            <sz val="12"/>
            <color rgb="FF000000"/>
            <rFont val="Arial"/>
            <family val="2"/>
          </rPr>
          <t xml:space="preserve">6 ALTO - </t>
        </r>
        <r>
          <rPr>
            <sz val="12"/>
            <color rgb="FF000000"/>
            <rFont val="Arial"/>
            <family val="2"/>
          </rPr>
          <t xml:space="preserve">Se han detectado algunos peligros que pueden dar lugar a consecuencias significativas o la eficacia del conjunto de medidas preventivas existentes es baja o ambos               </t>
        </r>
        <r>
          <rPr>
            <b/>
            <sz val="12"/>
            <color rgb="FF000000"/>
            <rFont val="Arial"/>
            <family val="2"/>
          </rPr>
          <t xml:space="preserve">                                                                        
</t>
        </r>
        <r>
          <rPr>
            <b/>
            <sz val="12"/>
            <color rgb="FF000000"/>
            <rFont val="Arial"/>
            <family val="2"/>
          </rPr>
          <t xml:space="preserve">2-MEDIO - </t>
        </r>
        <r>
          <rPr>
            <sz val="12"/>
            <color rgb="FF000000"/>
            <rFont val="Arial"/>
            <family val="2"/>
          </rPr>
          <t xml:space="preserve">Se han detectado peligros que pueden dar lugar a consecuencias poco significativas o de menor importancia o la eficacia del conjunto de medidas preventivas existentes es moderada o ambos   </t>
        </r>
        <r>
          <rPr>
            <b/>
            <sz val="12"/>
            <color rgb="FF000000"/>
            <rFont val="Arial"/>
            <family val="2"/>
          </rPr>
          <t xml:space="preserve">                                            
</t>
        </r>
        <r>
          <rPr>
            <b/>
            <sz val="12"/>
            <color rgb="FF000000"/>
            <rFont val="Arial"/>
            <family val="2"/>
          </rPr>
          <t xml:space="preserve">NO SE ASIGNA VALOR - BAJO - </t>
        </r>
        <r>
          <rPr>
            <sz val="12"/>
            <color rgb="FF000000"/>
            <rFont val="Arial"/>
            <family val="2"/>
          </rPr>
          <t>No se ha detectado consecuencia alguna o la eficacia del conjunto de medidas preventivas existentes es alta o ambos. El riesgo esta controlado</t>
        </r>
      </text>
    </comment>
    <comment ref="M11" authorId="0" shapeId="0" xr:uid="{F8152AC6-A258-4133-83A1-FA916765FAA7}">
      <text>
        <r>
          <rPr>
            <b/>
            <sz val="12"/>
            <color rgb="FF000000"/>
            <rFont val="Arial"/>
            <family val="2"/>
          </rPr>
          <t xml:space="preserve">4 - CONTINUA (EC) - </t>
        </r>
        <r>
          <rPr>
            <sz val="12"/>
            <color rgb="FF000000"/>
            <rFont val="Arial"/>
            <family val="2"/>
          </rPr>
          <t xml:space="preserve">La situación de exposición se presenta sin interrupción  o varias veces con tiempo prolongado durante la jornada laboral                                                                                                                           </t>
        </r>
        <r>
          <rPr>
            <b/>
            <sz val="12"/>
            <color rgb="FF000000"/>
            <rFont val="Arial"/>
            <family val="2"/>
          </rPr>
          <t xml:space="preserve">3 - FRECUENTE (EF) - </t>
        </r>
        <r>
          <rPr>
            <sz val="12"/>
            <color rgb="FF000000"/>
            <rFont val="Arial"/>
            <family val="2"/>
          </rPr>
          <t xml:space="preserve">La situación de exposición se presenta varias veces durante la jornada laboral por tiempos cortos                                
</t>
        </r>
        <r>
          <rPr>
            <b/>
            <sz val="12"/>
            <color rgb="FF000000"/>
            <rFont val="Arial"/>
            <family val="2"/>
          </rPr>
          <t>2 - OCASIONAL (EO) -</t>
        </r>
        <r>
          <rPr>
            <sz val="12"/>
            <color rgb="FF000000"/>
            <rFont val="Arial"/>
            <family val="2"/>
          </rPr>
          <t xml:space="preserve">La situación de exposición se presenta alguna vez durante la jornada laboral y por un periodo de tiempo corto        
</t>
        </r>
        <r>
          <rPr>
            <b/>
            <sz val="12"/>
            <color rgb="FF000000"/>
            <rFont val="Arial"/>
            <family val="2"/>
          </rPr>
          <t>1 - ESPORÁDICA (EE) -</t>
        </r>
        <r>
          <rPr>
            <sz val="12"/>
            <color rgb="FF000000"/>
            <rFont val="Arial"/>
            <family val="2"/>
          </rPr>
          <t>La situación de exposición se presenta de manera eventual</t>
        </r>
      </text>
    </comment>
    <comment ref="P11" authorId="0" shapeId="0" xr:uid="{ACA76F84-6CF5-45E7-A95A-0F5B949C72A9}">
      <text>
        <r>
          <rPr>
            <b/>
            <sz val="12"/>
            <color rgb="FF000000"/>
            <rFont val="Arial"/>
            <family val="2"/>
          </rPr>
          <t xml:space="preserve">100-MORTAL O CATASTRÓFICO - </t>
        </r>
        <r>
          <rPr>
            <sz val="12"/>
            <color rgb="FF000000"/>
            <rFont val="Arial"/>
            <family val="2"/>
          </rPr>
          <t xml:space="preserve">Muerte               
</t>
        </r>
        <r>
          <rPr>
            <b/>
            <sz val="12"/>
            <color rgb="FF000000"/>
            <rFont val="Arial"/>
            <family val="2"/>
          </rPr>
          <t xml:space="preserve">60 - MUY GRAVE (MG) - </t>
        </r>
        <r>
          <rPr>
            <sz val="12"/>
            <color rgb="FF000000"/>
            <rFont val="Arial"/>
            <family val="2"/>
          </rPr>
          <t xml:space="preserve">Lesiones o enfermedades graves  incapacidad permanente parcial o invalidez                                       </t>
        </r>
        <r>
          <rPr>
            <b/>
            <sz val="12"/>
            <color rgb="FF000000"/>
            <rFont val="Arial"/>
            <family val="2"/>
          </rPr>
          <t xml:space="preserve">25 - GRAVE (G) - </t>
        </r>
        <r>
          <rPr>
            <sz val="12"/>
            <color rgb="FF000000"/>
            <rFont val="Arial"/>
            <family val="2"/>
          </rPr>
          <t xml:space="preserve">Lesiones o enfermedades con incapacidad temporal                                                                     
</t>
        </r>
        <r>
          <rPr>
            <b/>
            <sz val="12"/>
            <color rgb="FF000000"/>
            <rFont val="Arial"/>
            <family val="2"/>
          </rPr>
          <t xml:space="preserve">10 - LEVE (L) - </t>
        </r>
        <r>
          <rPr>
            <sz val="12"/>
            <color rgb="FF000000"/>
            <rFont val="Arial"/>
            <family val="2"/>
          </rPr>
          <t>Lesiones  o enfermedades que no requieren incapacidad</t>
        </r>
      </text>
    </comment>
    <comment ref="S11" authorId="0" shapeId="0" xr:uid="{CD34C063-429E-49AE-8CAB-BE3AAA03C8EA}">
      <text>
        <r>
          <rPr>
            <b/>
            <sz val="10"/>
            <color rgb="FF000000"/>
            <rFont val="Arial"/>
            <family val="2"/>
          </rPr>
          <t xml:space="preserve">I - NO ACEPTABLE    
</t>
        </r>
        <r>
          <rPr>
            <b/>
            <sz val="10"/>
            <color rgb="FF000000"/>
            <rFont val="Arial"/>
            <family val="2"/>
          </rPr>
          <t xml:space="preserve">II - NO ACEPTABLE   
</t>
        </r>
        <r>
          <rPr>
            <b/>
            <sz val="10"/>
            <color rgb="FF000000"/>
            <rFont val="Arial"/>
            <family val="2"/>
          </rPr>
          <t xml:space="preserve">III-ACEPTABLE            
</t>
        </r>
        <r>
          <rPr>
            <b/>
            <sz val="10"/>
            <color rgb="FF000000"/>
            <rFont val="Arial"/>
            <family val="2"/>
          </rPr>
          <t xml:space="preserve">IV-ACEPTABLE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294D89AD-BFE8-4A92-A01B-D7E18B9E0255}">
      <text>
        <r>
          <rPr>
            <b/>
            <sz val="12"/>
            <color rgb="FF000000"/>
            <rFont val="Arial"/>
            <family val="2"/>
          </rPr>
          <t xml:space="preserve">10 - MUY ALTO - </t>
        </r>
        <r>
          <rPr>
            <sz val="12"/>
            <color rgb="FF000000"/>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rgb="FF000000"/>
            <rFont val="Arial"/>
            <family val="2"/>
          </rPr>
          <t xml:space="preserve">                                                                                            
</t>
        </r>
        <r>
          <rPr>
            <b/>
            <sz val="12"/>
            <color rgb="FF000000"/>
            <rFont val="Arial"/>
            <family val="2"/>
          </rPr>
          <t xml:space="preserve">6 ALTO - </t>
        </r>
        <r>
          <rPr>
            <sz val="12"/>
            <color rgb="FF000000"/>
            <rFont val="Arial"/>
            <family val="2"/>
          </rPr>
          <t xml:space="preserve">Se han detectado algunos peligros que pueden dar lugar a consecuencias significativas o la eficacia del conjunto de medidas preventivas existentes es baja o ambos               </t>
        </r>
        <r>
          <rPr>
            <b/>
            <sz val="12"/>
            <color rgb="FF000000"/>
            <rFont val="Arial"/>
            <family val="2"/>
          </rPr>
          <t xml:space="preserve">                                                                        
</t>
        </r>
        <r>
          <rPr>
            <b/>
            <sz val="12"/>
            <color rgb="FF000000"/>
            <rFont val="Arial"/>
            <family val="2"/>
          </rPr>
          <t xml:space="preserve">2-MEDIO - </t>
        </r>
        <r>
          <rPr>
            <sz val="12"/>
            <color rgb="FF000000"/>
            <rFont val="Arial"/>
            <family val="2"/>
          </rPr>
          <t xml:space="preserve">Se han detectado peligros que pueden dar lugar a consecuencias poco significativas o de menor importancia o la eficacia del conjunto de medidas preventivas existentes es moderada o ambos   </t>
        </r>
        <r>
          <rPr>
            <b/>
            <sz val="12"/>
            <color rgb="FF000000"/>
            <rFont val="Arial"/>
            <family val="2"/>
          </rPr>
          <t xml:space="preserve">                                            
</t>
        </r>
        <r>
          <rPr>
            <b/>
            <sz val="12"/>
            <color rgb="FF000000"/>
            <rFont val="Arial"/>
            <family val="2"/>
          </rPr>
          <t xml:space="preserve">NO SE ASIGNA VALOR - BAJO - </t>
        </r>
        <r>
          <rPr>
            <sz val="12"/>
            <color rgb="FF000000"/>
            <rFont val="Arial"/>
            <family val="2"/>
          </rPr>
          <t>No se ha detectado consecuencia alguna o la eficacia del conjunto de medidas preventivas existentes es alta o ambos. El riesgo esta controlado</t>
        </r>
      </text>
    </comment>
    <comment ref="M11" authorId="0" shapeId="0" xr:uid="{8DFF6109-16FA-4C8D-8783-FD69CDE331CD}">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A78894B0-C841-440E-9D2E-0732A9AF5BE3}">
      <text>
        <r>
          <rPr>
            <b/>
            <sz val="12"/>
            <color rgb="FF000000"/>
            <rFont val="Arial"/>
            <family val="2"/>
          </rPr>
          <t xml:space="preserve">100-MORTAL O CATASTRÓFICO - </t>
        </r>
        <r>
          <rPr>
            <sz val="12"/>
            <color rgb="FF000000"/>
            <rFont val="Arial"/>
            <family val="2"/>
          </rPr>
          <t xml:space="preserve">Muerte               
</t>
        </r>
        <r>
          <rPr>
            <b/>
            <sz val="12"/>
            <color rgb="FF000000"/>
            <rFont val="Arial"/>
            <family val="2"/>
          </rPr>
          <t xml:space="preserve">60 - MUY GRAVE (MG) - </t>
        </r>
        <r>
          <rPr>
            <sz val="12"/>
            <color rgb="FF000000"/>
            <rFont val="Arial"/>
            <family val="2"/>
          </rPr>
          <t xml:space="preserve">Lesiones o enfermedades graves  incapacidad permanente parcial o invalidez                                       </t>
        </r>
        <r>
          <rPr>
            <b/>
            <sz val="12"/>
            <color rgb="FF000000"/>
            <rFont val="Arial"/>
            <family val="2"/>
          </rPr>
          <t xml:space="preserve">25 - GRAVE (G) - </t>
        </r>
        <r>
          <rPr>
            <sz val="12"/>
            <color rgb="FF000000"/>
            <rFont val="Arial"/>
            <family val="2"/>
          </rPr>
          <t xml:space="preserve">Lesiones o enfermedades con incapacidad temporal                                                                     
</t>
        </r>
        <r>
          <rPr>
            <b/>
            <sz val="12"/>
            <color rgb="FF000000"/>
            <rFont val="Arial"/>
            <family val="2"/>
          </rPr>
          <t xml:space="preserve">10 - LEVE (L) - </t>
        </r>
        <r>
          <rPr>
            <sz val="12"/>
            <color rgb="FF000000"/>
            <rFont val="Arial"/>
            <family val="2"/>
          </rPr>
          <t>Lesiones  o enfermedades que no requieren incapacidad</t>
        </r>
      </text>
    </comment>
    <comment ref="S11" authorId="0" shapeId="0" xr:uid="{3E2115D5-6488-44AD-9958-2DAFD6FD2B37}">
      <text>
        <r>
          <rPr>
            <b/>
            <sz val="10"/>
            <color indexed="81"/>
            <rFont val="Arial"/>
            <family val="2"/>
          </rPr>
          <t xml:space="preserve">I - NO ACEPTABLE    
II - NO ACEPTABLE   
III-ACEPTABLE            
IV-ACEPTABLE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39EB1FB4-9A61-4F64-975F-65E200070DC6}">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42AC5CBB-7C7B-4D05-AFF7-A6B0FA5AA548}">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4BA85FD2-AA89-4400-89F2-628156514434}">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D5D4F16F-8DB3-4226-AB16-DC23EFDABCA8}">
      <text>
        <r>
          <rPr>
            <b/>
            <sz val="10"/>
            <color indexed="81"/>
            <rFont val="Arial"/>
            <family val="2"/>
          </rPr>
          <t xml:space="preserve">I - NO ACEPTABLE    
II - NO ACEPTABLE   
III-ACEPTABLE            
IV-ACEPTABLE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0257206F-6757-49FC-8FEC-67C01DBD369F}">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856C49EF-FBEF-4B47-9613-34723E9193CE}">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BAFF85EE-FC9A-4CC0-A3B1-0A9E8B389699}">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B352D648-663F-4DF8-98BE-07904C37D47B}">
      <text>
        <r>
          <rPr>
            <b/>
            <sz val="10"/>
            <color indexed="81"/>
            <rFont val="Arial"/>
            <family val="2"/>
          </rPr>
          <t xml:space="preserve">I - NO ACEPTABLE    
II - NO ACEPTABLE   
III-ACEPTABLE            
IV-ACEPTABLE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11914E4D-F03B-4940-B871-4CB03E5A362E}">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5BE6106E-4461-4451-8B5E-4EA125A0E394}">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8E9DB7C9-5982-4CAA-8CAC-50156B88A33E}">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39883906-FFD6-4A3C-8DB5-A81027D97022}">
      <text>
        <r>
          <rPr>
            <b/>
            <sz val="10"/>
            <color indexed="81"/>
            <rFont val="Arial"/>
            <family val="2"/>
          </rPr>
          <t xml:space="preserve">I - NO ACEPTABLE    
II - NO ACEPTABLE   
III-ACEPTABLE            
IV-ACEPTABLE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C70D0337-BB4D-4D69-91D1-B61A24A98E12}">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C18A867B-0EE0-45CD-A4AA-FE107111B764}">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86B4428C-A055-4081-BF9E-87EAB759C395}">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19440F50-E805-4108-B2D3-C214438F06F6}">
      <text>
        <r>
          <rPr>
            <b/>
            <sz val="10"/>
            <color indexed="81"/>
            <rFont val="Arial"/>
            <family val="2"/>
          </rPr>
          <t xml:space="preserve">I - NO ACEPTABLE    
II - NO ACEPTABLE   
III-ACEPTABLE            
IV-ACEPTABLE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2" authorId="0" shapeId="0" xr:uid="{D19A330D-2BE6-429C-BED1-1AB96FEA947E}">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2" authorId="0" shapeId="0" xr:uid="{6FB9D2A1-DBEC-476E-80EC-78A173D6CD85}">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2" authorId="0" shapeId="0" xr:uid="{353A068C-19FB-48AF-BE28-7AFFEB5805E8}">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2" authorId="0" shapeId="0" xr:uid="{3FC42B1E-106B-4D13-81B4-A7694B0555BD}">
      <text>
        <r>
          <rPr>
            <b/>
            <sz val="10"/>
            <color indexed="81"/>
            <rFont val="Arial"/>
            <family val="2"/>
          </rPr>
          <t xml:space="preserve">I - NO ACEPTABLE    
II - NO ACEPTABLE   
III-ACEPTABLE            
IV-ACEPTABLE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871CA972-4FEE-4379-90B2-A319C1BF0581}">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5A6EE88C-E38B-4286-9F3D-5C8B7832A38D}">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F952DD15-F066-432E-BD6B-25C97FB73AD0}">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D7B37538-DB98-446D-83DF-FEC6D4F274F9}">
      <text>
        <r>
          <rPr>
            <b/>
            <sz val="10"/>
            <color indexed="81"/>
            <rFont val="Arial"/>
            <family val="2"/>
          </rPr>
          <t xml:space="preserve">I - NO ACEPTABLE    
II - NO ACEPTABLE   
III-ACEPTABLE            
IV-ACEPTABLE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9B9DB3D6-DD81-4BE5-8C0A-7DDF4628BFD8}">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D4A01C3F-459A-4DE5-A7D5-4CD86A0189F9}">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C65B9454-F11E-4292-900C-C32800BEB36E}">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85F3D278-689C-4A71-AFEC-4C8D6B006D75}">
      <text>
        <r>
          <rPr>
            <b/>
            <sz val="10"/>
            <color indexed="81"/>
            <rFont val="Arial"/>
            <family val="2"/>
          </rPr>
          <t xml:space="preserve">I - NO ACEPTABLE    
II - NO ACEPTABLE   
III-ACEPTABLE            
IV-ACEPTABLE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A03AF3FC-343B-4DD7-8819-261B350FF653}">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45AE3AE7-784B-4B91-9C11-836E309D1C6B}">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AF16FD30-FFCD-4EEA-90A3-A838EA218F34}">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F74ED12D-C26F-48EA-8DDE-C70A63EBDEE1}">
      <text>
        <r>
          <rPr>
            <b/>
            <sz val="10"/>
            <color indexed="81"/>
            <rFont val="Arial"/>
            <family val="2"/>
          </rPr>
          <t xml:space="preserve">I - NO ACEPTABLE    
II - NO ACEPTABLE   
III-ACEPTABLE            
IV-ACEPTABLE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8D3A70E3-8161-420C-B0AD-F4D9469E4041}">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56363F67-0F5D-477E-8D15-6F924C31BDBB}">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5F6B8FA1-AA6D-4D8F-BCA2-7D7C07BB8A11}">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AFB1D95D-FED4-41EC-A1C0-29B5190E8617}">
      <text>
        <r>
          <rPr>
            <b/>
            <sz val="10"/>
            <color indexed="81"/>
            <rFont val="Arial"/>
            <family val="2"/>
          </rPr>
          <t xml:space="preserve">I - NO ACEPTABLE    
II - NO ACEPTABLE   
III-ACEPTABLE            
IV-ACEPTABLE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2" authorId="0" shapeId="0" xr:uid="{7F7DC486-D183-4E77-A2D8-BD33E3577394}">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2" authorId="0" shapeId="0" xr:uid="{C533B585-5C10-44FE-A087-DC5257A55D1F}">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2" authorId="0" shapeId="0" xr:uid="{6882C6F1-E6EA-41E5-B929-4DD00C067EE0}">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2" authorId="0" shapeId="0" xr:uid="{1DC579B4-D441-41CE-9DC0-4BDD8350DF2E}">
      <text>
        <r>
          <rPr>
            <b/>
            <sz val="10"/>
            <color indexed="81"/>
            <rFont val="Arial"/>
            <family val="2"/>
          </rPr>
          <t xml:space="preserve">I - NO ACEPTABLE    
II - NO ACEPTABLE   
III-ACEPTABLE            
IV-ACEPTABLE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48A9DE46-3E14-45D4-9301-AB1696BF7507}">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C539E30C-129E-46F9-B3C0-74EA80C88CF1}">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76F8CB28-B80F-4EF8-94E1-5CE41721B44F}">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AE65748D-7E79-4020-9D34-9936AE74A1C5}">
      <text>
        <r>
          <rPr>
            <b/>
            <sz val="10"/>
            <color indexed="81"/>
            <rFont val="Arial"/>
            <family val="2"/>
          </rPr>
          <t xml:space="preserve">I - NO ACEPTABLE    
II - NO ACEPTABLE   
III-ACEPTABLE            
IV-ACEPTABLE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B57EE001-87A5-488F-8F84-53552147E883}">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B23B7393-C62F-4F2F-B2CC-8517666DF647}">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38B13E44-A363-4A1F-BD1B-3F459F0AAFCA}">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14321543-4F8F-4B80-B5CC-807FBA4C4AD0}">
      <text>
        <r>
          <rPr>
            <b/>
            <sz val="10"/>
            <color indexed="81"/>
            <rFont val="Arial"/>
            <family val="2"/>
          </rPr>
          <t xml:space="preserve">I - NO ACEPTABLE    
II - NO ACEPTABLE   
III-ACEPTABLE            
IV-ACEPTABLE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9FAEE82D-B6F8-4242-A919-F622FCDA07F2}">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432B3C71-0123-49DB-8E16-947271496B10}">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7AB23268-9B73-4792-9FAC-BD9C75F3A093}">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3110575A-8FB6-4ACF-8244-B88CEE082E73}">
      <text>
        <r>
          <rPr>
            <b/>
            <sz val="10"/>
            <color indexed="81"/>
            <rFont val="Arial"/>
            <family val="2"/>
          </rPr>
          <t xml:space="preserve">I - NO ACEPTABLE    
II - NO ACEPTABLE   
III-ACEPTABLE            
IV-ACEPTABLE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0" authorId="0" shapeId="0" xr:uid="{8DDE40CB-2227-A043-94F6-2330A2F50BC2}">
      <text>
        <r>
          <rPr>
            <b/>
            <sz val="12"/>
            <color rgb="FF000000"/>
            <rFont val="Arial"/>
            <family val="2"/>
          </rPr>
          <t xml:space="preserve">10 - MUY ALTO - </t>
        </r>
        <r>
          <rPr>
            <sz val="12"/>
            <color rgb="FF000000"/>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rgb="FF000000"/>
            <rFont val="Arial"/>
            <family val="2"/>
          </rPr>
          <t xml:space="preserve">                                                                                            
</t>
        </r>
        <r>
          <rPr>
            <b/>
            <sz val="12"/>
            <color rgb="FF000000"/>
            <rFont val="Arial"/>
            <family val="2"/>
          </rPr>
          <t xml:space="preserve">6 ALTO - </t>
        </r>
        <r>
          <rPr>
            <sz val="12"/>
            <color rgb="FF000000"/>
            <rFont val="Arial"/>
            <family val="2"/>
          </rPr>
          <t xml:space="preserve">Se han detectado algunos peligros que pueden dar lugar a consecuencias significativas o la eficacia del conjunto de medidas preventivas existentes es baja o ambos               </t>
        </r>
        <r>
          <rPr>
            <b/>
            <sz val="12"/>
            <color rgb="FF000000"/>
            <rFont val="Arial"/>
            <family val="2"/>
          </rPr>
          <t xml:space="preserve">                                                                        
</t>
        </r>
        <r>
          <rPr>
            <b/>
            <sz val="12"/>
            <color rgb="FF000000"/>
            <rFont val="Arial"/>
            <family val="2"/>
          </rPr>
          <t xml:space="preserve">2-MEDIO - </t>
        </r>
        <r>
          <rPr>
            <sz val="12"/>
            <color rgb="FF000000"/>
            <rFont val="Arial"/>
            <family val="2"/>
          </rPr>
          <t xml:space="preserve">Se han detectado peligros que pueden dar lugar a consecuencias poco significativas o de menor importancia o la eficacia del conjunto de medidas preventivas existentes es moderada o ambos   </t>
        </r>
        <r>
          <rPr>
            <b/>
            <sz val="12"/>
            <color rgb="FF000000"/>
            <rFont val="Arial"/>
            <family val="2"/>
          </rPr>
          <t xml:space="preserve">                                            
</t>
        </r>
        <r>
          <rPr>
            <b/>
            <sz val="12"/>
            <color rgb="FF000000"/>
            <rFont val="Arial"/>
            <family val="2"/>
          </rPr>
          <t xml:space="preserve">NO SE ASIGNA VALOR - BAJO - </t>
        </r>
        <r>
          <rPr>
            <sz val="12"/>
            <color rgb="FF000000"/>
            <rFont val="Arial"/>
            <family val="2"/>
          </rPr>
          <t>No se ha detectado consecuencia alguna o la eficacia del conjunto de medidas preventivas existentes es alta o ambos. El riesgo esta controlado</t>
        </r>
      </text>
    </comment>
    <comment ref="M10" authorId="0" shapeId="0" xr:uid="{4EDAD391-B8AD-9443-BB33-04D3438F30DA}">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0" authorId="0" shapeId="0" xr:uid="{B0C98AEE-5621-B84E-902C-A935A4E64899}">
      <text>
        <r>
          <rPr>
            <b/>
            <sz val="12"/>
            <color rgb="FF000000"/>
            <rFont val="Arial"/>
            <family val="2"/>
          </rPr>
          <t xml:space="preserve">100-MORTAL O CATASTRÓFICO - </t>
        </r>
        <r>
          <rPr>
            <sz val="12"/>
            <color rgb="FF000000"/>
            <rFont val="Arial"/>
            <family val="2"/>
          </rPr>
          <t xml:space="preserve">Muerte               
</t>
        </r>
        <r>
          <rPr>
            <b/>
            <sz val="12"/>
            <color rgb="FF000000"/>
            <rFont val="Arial"/>
            <family val="2"/>
          </rPr>
          <t xml:space="preserve">60 - MUY GRAVE (MG) - </t>
        </r>
        <r>
          <rPr>
            <sz val="12"/>
            <color rgb="FF000000"/>
            <rFont val="Arial"/>
            <family val="2"/>
          </rPr>
          <t xml:space="preserve">Lesiones o enfermedades graves  incapacidad permanente parcial o invalidez                                       </t>
        </r>
        <r>
          <rPr>
            <b/>
            <sz val="12"/>
            <color rgb="FF000000"/>
            <rFont val="Arial"/>
            <family val="2"/>
          </rPr>
          <t xml:space="preserve">25 - GRAVE (G) - </t>
        </r>
        <r>
          <rPr>
            <sz val="12"/>
            <color rgb="FF000000"/>
            <rFont val="Arial"/>
            <family val="2"/>
          </rPr>
          <t xml:space="preserve">Lesiones o enfermedades con incapacidad temporal                                                                     
</t>
        </r>
        <r>
          <rPr>
            <b/>
            <sz val="12"/>
            <color rgb="FF000000"/>
            <rFont val="Arial"/>
            <family val="2"/>
          </rPr>
          <t xml:space="preserve">10 - LEVE (L) - </t>
        </r>
        <r>
          <rPr>
            <sz val="12"/>
            <color rgb="FF000000"/>
            <rFont val="Arial"/>
            <family val="2"/>
          </rPr>
          <t>Lesiones  o enfermedades que no requieren incapacidad</t>
        </r>
      </text>
    </comment>
    <comment ref="S10" authorId="0" shapeId="0" xr:uid="{23E82C9D-EB54-964B-9747-EA5E25AFCCB1}">
      <text>
        <r>
          <rPr>
            <b/>
            <sz val="10"/>
            <color indexed="81"/>
            <rFont val="Arial"/>
            <family val="2"/>
          </rPr>
          <t xml:space="preserve">I - NO ACEPTABLE    
II - NO ACEPTABLE   
III-ACEPTABLE            
IV-ACEPTABLE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42624088-0892-4F24-950F-898A6D15DBAD}">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57520975-601E-40A9-BCD5-A45A000EAB6E}">
      <text>
        <r>
          <rPr>
            <b/>
            <sz val="12"/>
            <color rgb="FF000000"/>
            <rFont val="Arial"/>
            <family val="2"/>
          </rPr>
          <t xml:space="preserve">4 - CONTINUA (EC) - </t>
        </r>
        <r>
          <rPr>
            <sz val="12"/>
            <color rgb="FF000000"/>
            <rFont val="Arial"/>
            <family val="2"/>
          </rPr>
          <t xml:space="preserve">La situación de exposición se presenta sin interrupción  o varias veces con tiempo prolongado durante la jornada laboral                                                                                                                           </t>
        </r>
        <r>
          <rPr>
            <b/>
            <sz val="12"/>
            <color rgb="FF000000"/>
            <rFont val="Arial"/>
            <family val="2"/>
          </rPr>
          <t xml:space="preserve">3 - FRECUENTE (EF) - </t>
        </r>
        <r>
          <rPr>
            <sz val="12"/>
            <color rgb="FF000000"/>
            <rFont val="Arial"/>
            <family val="2"/>
          </rPr>
          <t xml:space="preserve">La situación de exposición se presenta varias veces durante la jornada laboral por tiempos cortos                                
</t>
        </r>
        <r>
          <rPr>
            <b/>
            <sz val="12"/>
            <color rgb="FF000000"/>
            <rFont val="Arial"/>
            <family val="2"/>
          </rPr>
          <t>2 - OCASIONAL (EO) -</t>
        </r>
        <r>
          <rPr>
            <sz val="12"/>
            <color rgb="FF000000"/>
            <rFont val="Arial"/>
            <family val="2"/>
          </rPr>
          <t xml:space="preserve">La situación de exposición se presenta alguna vez durante la jornada laboral y por un periodo de tiempo corto        
</t>
        </r>
        <r>
          <rPr>
            <b/>
            <sz val="12"/>
            <color rgb="FF000000"/>
            <rFont val="Arial"/>
            <family val="2"/>
          </rPr>
          <t>1 - ESPORÁDICA (EE) -</t>
        </r>
        <r>
          <rPr>
            <sz val="12"/>
            <color rgb="FF000000"/>
            <rFont val="Arial"/>
            <family val="2"/>
          </rPr>
          <t>La situación de exposición se presenta de manera eventual</t>
        </r>
      </text>
    </comment>
    <comment ref="P11" authorId="0" shapeId="0" xr:uid="{55B3982D-8287-406C-A9A5-600968A51B72}">
      <text>
        <r>
          <rPr>
            <b/>
            <sz val="12"/>
            <color rgb="FF000000"/>
            <rFont val="Arial"/>
            <family val="2"/>
          </rPr>
          <t xml:space="preserve">100-MORTAL O CATASTRÓFICO - </t>
        </r>
        <r>
          <rPr>
            <sz val="12"/>
            <color rgb="FF000000"/>
            <rFont val="Arial"/>
            <family val="2"/>
          </rPr>
          <t xml:space="preserve">Muerte               
</t>
        </r>
        <r>
          <rPr>
            <b/>
            <sz val="12"/>
            <color rgb="FF000000"/>
            <rFont val="Arial"/>
            <family val="2"/>
          </rPr>
          <t xml:space="preserve">60 - MUY GRAVE (MG) - </t>
        </r>
        <r>
          <rPr>
            <sz val="12"/>
            <color rgb="FF000000"/>
            <rFont val="Arial"/>
            <family val="2"/>
          </rPr>
          <t xml:space="preserve">Lesiones o enfermedades graves  incapacidad permanente parcial o invalidez                                       </t>
        </r>
        <r>
          <rPr>
            <b/>
            <sz val="12"/>
            <color rgb="FF000000"/>
            <rFont val="Arial"/>
            <family val="2"/>
          </rPr>
          <t xml:space="preserve">25 - GRAVE (G) - </t>
        </r>
        <r>
          <rPr>
            <sz val="12"/>
            <color rgb="FF000000"/>
            <rFont val="Arial"/>
            <family val="2"/>
          </rPr>
          <t xml:space="preserve">Lesiones o enfermedades con incapacidad temporal                                                                     
</t>
        </r>
        <r>
          <rPr>
            <b/>
            <sz val="12"/>
            <color rgb="FF000000"/>
            <rFont val="Arial"/>
            <family val="2"/>
          </rPr>
          <t xml:space="preserve">10 - LEVE (L) - </t>
        </r>
        <r>
          <rPr>
            <sz val="12"/>
            <color rgb="FF000000"/>
            <rFont val="Arial"/>
            <family val="2"/>
          </rPr>
          <t>Lesiones  o enfermedades que no requieren incapacidad</t>
        </r>
      </text>
    </comment>
    <comment ref="S11" authorId="0" shapeId="0" xr:uid="{86221D1F-5602-481D-AF2C-2872B0D81923}">
      <text>
        <r>
          <rPr>
            <b/>
            <sz val="10"/>
            <color indexed="81"/>
            <rFont val="Arial"/>
            <family val="2"/>
          </rPr>
          <t xml:space="preserve">I - NO ACEPTABLE    
II - NO ACEPTABLE   
III-ACEPTABLE            
IV-ACEPTABLE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920BC9B2-0305-4EC5-9081-9FC348AE4901}">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C7FB9959-29CF-41A1-9529-EAA8BA227E8C}">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668ECB0C-7846-4CEB-A809-508FE1DEF230}">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B12B1976-74A6-4B5A-B812-22538532806E}">
      <text>
        <r>
          <rPr>
            <b/>
            <sz val="10"/>
            <color indexed="81"/>
            <rFont val="Arial"/>
            <family val="2"/>
          </rPr>
          <t xml:space="preserve">I - NO ACEPTABLE    
II - NO ACEPTABLE   
III-ACEPTABLE            
IV-ACEPTABLE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2" authorId="0" shapeId="0" xr:uid="{F7167FE0-3A68-4A5A-94CE-4CFDEAE40939}">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2" authorId="0" shapeId="0" xr:uid="{D0AEB284-09EB-474E-B294-FE3267BCD86B}">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2" authorId="0" shapeId="0" xr:uid="{6A49E2FE-779C-4150-A0DF-2363BE22CBAD}">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2" authorId="0" shapeId="0" xr:uid="{CE6AB8C0-1C6E-4E45-BE9B-C46A8AA46228}">
      <text>
        <r>
          <rPr>
            <b/>
            <sz val="10"/>
            <color indexed="81"/>
            <rFont val="Arial"/>
            <family val="2"/>
          </rPr>
          <t xml:space="preserve">I - NO ACEPTABLE    
II - NO ACEPTABLE   
III-ACEPTABLE            
IV-ACEPTABLE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73D4ADFB-4B86-4232-85E8-A0766627A1C4}">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090DE4EA-3012-4B98-8D50-757A3DB0ED84}">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22BC0C99-B394-4D18-874B-78BD030D6103}">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997A59A9-346B-47BD-9757-147908767ED5}">
      <text>
        <r>
          <rPr>
            <b/>
            <sz val="10"/>
            <color indexed="81"/>
            <rFont val="Arial"/>
            <family val="2"/>
          </rPr>
          <t xml:space="preserve">I - NO ACEPTABLE    
II - NO ACEPTABLE   
III-ACEPTABLE            
IV-ACEPTABLE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AF297FD9-AB25-4E3B-B091-F80FB0E4F393}">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996B8B16-BCEA-424B-ACEE-A7F957C1D4B5}">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4647AAFB-21EC-4BBE-B89D-2C548222E7A5}">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C9FC3C86-95AA-41C7-8689-F66D55A73448}">
      <text>
        <r>
          <rPr>
            <b/>
            <sz val="10"/>
            <color indexed="81"/>
            <rFont val="Arial"/>
            <family val="2"/>
          </rPr>
          <t xml:space="preserve">I - NO ACEPTABLE    
II - NO ACEPTABLE   
III-ACEPTABLE            
IV-ACEPTABLE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C11997BB-DC2C-4242-8B44-D5ED553E073B}">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0E99E784-C73D-4D6E-BC88-E6C714DCD904}">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326D4E6F-B4D0-452A-971C-63FF2C37BE2C}">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FF9DD3F2-2A99-4A61-A497-A68D7A0F5E8F}">
      <text>
        <r>
          <rPr>
            <b/>
            <sz val="10"/>
            <color indexed="81"/>
            <rFont val="Arial"/>
            <family val="2"/>
          </rPr>
          <t xml:space="preserve">I - NO ACEPTABLE    
II - NO ACEPTABLE   
III-ACEPTABLE            
IV-ACEPTABLE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EE700A7C-434A-4F56-965C-D6CF129553A9}">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1FE0D366-19EE-41ED-B4FA-48974560EB60}">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12A2D030-68AF-4071-BE6D-E422FC1A1BC7}">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89954C19-7425-469B-A30B-8935256A0A68}">
      <text>
        <r>
          <rPr>
            <b/>
            <sz val="10"/>
            <color indexed="81"/>
            <rFont val="Arial"/>
            <family val="2"/>
          </rPr>
          <t xml:space="preserve">I - NO ACEPTABLE    
II - NO ACEPTABLE   
III-ACEPTABLE            
IV-ACEPTABLE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pting</author>
  </authors>
  <commentList>
    <comment ref="L11" authorId="0" shapeId="0" xr:uid="{03D58E60-0AFB-4A59-8A2E-9B20B8C4CAD3}">
      <text>
        <r>
          <rPr>
            <b/>
            <sz val="12"/>
            <color indexed="81"/>
            <rFont val="Arial"/>
            <family val="2"/>
          </rPr>
          <t xml:space="preserve">10 - MUY ALTO - </t>
        </r>
        <r>
          <rPr>
            <sz val="12"/>
            <color indexed="81"/>
            <rFont val="Arial"/>
            <family val="2"/>
          </rPr>
          <t xml:space="preserve">Se han detectado peligros que determinan como posible la generación de incidentes o consecuencias muy significativas o la eficacia del conjunto de medidas preventivas existentes respecto al riesgo es nula o no existe o ambos    </t>
        </r>
        <r>
          <rPr>
            <b/>
            <sz val="12"/>
            <color indexed="81"/>
            <rFont val="Arial"/>
            <family val="2"/>
          </rPr>
          <t xml:space="preserve">                                                                                            
6 ALTO - </t>
        </r>
        <r>
          <rPr>
            <sz val="12"/>
            <color indexed="81"/>
            <rFont val="Arial"/>
            <family val="2"/>
          </rPr>
          <t xml:space="preserve">Se han detectado algunos peligros que pueden dar lugar a consecuencias significativas o la eficacia del conjunto de medidas preventivas existentes es baja o ambos               </t>
        </r>
        <r>
          <rPr>
            <b/>
            <sz val="12"/>
            <color indexed="81"/>
            <rFont val="Arial"/>
            <family val="2"/>
          </rPr>
          <t xml:space="preserve">                                                                        
2-MEDIO - </t>
        </r>
        <r>
          <rPr>
            <sz val="12"/>
            <color indexed="81"/>
            <rFont val="Arial"/>
            <family val="2"/>
          </rPr>
          <t xml:space="preserve">Se han detectado peligros que pueden dar lugar a consecuencias poco significativas o de menor importancia o la eficacia del conjunto de medidas preventivas existentes es moderada o ambos   </t>
        </r>
        <r>
          <rPr>
            <b/>
            <sz val="12"/>
            <color indexed="81"/>
            <rFont val="Arial"/>
            <family val="2"/>
          </rPr>
          <t xml:space="preserve">                                            
NO SE ASIGNA VALOR - BAJO - </t>
        </r>
        <r>
          <rPr>
            <sz val="12"/>
            <color indexed="81"/>
            <rFont val="Arial"/>
            <family val="2"/>
          </rPr>
          <t>No se ha detectado consecuencia alguna o la eficacia del conjunto de medidas preventivas existentes es alta o ambos. El riesgo esta controlado</t>
        </r>
      </text>
    </comment>
    <comment ref="M11" authorId="0" shapeId="0" xr:uid="{88CA34BD-E4E0-4BC8-B8F9-0014A7EDD103}">
      <text>
        <r>
          <rPr>
            <b/>
            <sz val="12"/>
            <color indexed="81"/>
            <rFont val="Arial"/>
            <family val="2"/>
          </rPr>
          <t xml:space="preserve">4 - CONTINUA (EC) - </t>
        </r>
        <r>
          <rPr>
            <sz val="12"/>
            <color indexed="81"/>
            <rFont val="Arial"/>
            <family val="2"/>
          </rPr>
          <t xml:space="preserve">La situación de exposición se presenta sin interrupción  o varias veces con tiempo prolongado durante la jornada laboral                                                                                                                           </t>
        </r>
        <r>
          <rPr>
            <b/>
            <sz val="12"/>
            <color indexed="81"/>
            <rFont val="Arial"/>
            <family val="2"/>
          </rPr>
          <t xml:space="preserve">3 - FRECUENTE (EF) - </t>
        </r>
        <r>
          <rPr>
            <sz val="12"/>
            <color indexed="81"/>
            <rFont val="Arial"/>
            <family val="2"/>
          </rPr>
          <t xml:space="preserve">La situación de exposición se presenta varias veces durante la jornada laboral por tiempos cortos                                
</t>
        </r>
        <r>
          <rPr>
            <b/>
            <sz val="12"/>
            <color indexed="81"/>
            <rFont val="Arial"/>
            <family val="2"/>
          </rPr>
          <t>2 - OCASIONAL (EO) -</t>
        </r>
        <r>
          <rPr>
            <sz val="12"/>
            <color indexed="81"/>
            <rFont val="Arial"/>
            <family val="2"/>
          </rPr>
          <t xml:space="preserve">La situación de exposición se presenta alguna vez durante la jornada laboral y por un periodo de tiempo corto        
</t>
        </r>
        <r>
          <rPr>
            <b/>
            <sz val="12"/>
            <color indexed="81"/>
            <rFont val="Arial"/>
            <family val="2"/>
          </rPr>
          <t>1 - ESPORÁDICA (EE) -</t>
        </r>
        <r>
          <rPr>
            <sz val="12"/>
            <color indexed="81"/>
            <rFont val="Arial"/>
            <family val="2"/>
          </rPr>
          <t>La situación de exposición se presenta de manera eventual</t>
        </r>
      </text>
    </comment>
    <comment ref="P11" authorId="0" shapeId="0" xr:uid="{C34DAA4C-7189-4181-85F3-2A63019B2528}">
      <text>
        <r>
          <rPr>
            <b/>
            <sz val="12"/>
            <color indexed="81"/>
            <rFont val="Arial"/>
            <family val="2"/>
          </rPr>
          <t xml:space="preserve">100-MORTAL O CATASTRÓFICO - </t>
        </r>
        <r>
          <rPr>
            <sz val="12"/>
            <color indexed="81"/>
            <rFont val="Arial"/>
            <family val="2"/>
          </rPr>
          <t xml:space="preserve">Muerte               
</t>
        </r>
        <r>
          <rPr>
            <b/>
            <sz val="12"/>
            <color indexed="81"/>
            <rFont val="Arial"/>
            <family val="2"/>
          </rPr>
          <t xml:space="preserve">60 - MUY GRAVE (MG) - </t>
        </r>
        <r>
          <rPr>
            <sz val="12"/>
            <color indexed="81"/>
            <rFont val="Arial"/>
            <family val="2"/>
          </rPr>
          <t xml:space="preserve">Lesiones o enfermedades graves  incapacidad permanente parcial o invalidez                                       </t>
        </r>
        <r>
          <rPr>
            <b/>
            <sz val="12"/>
            <color indexed="81"/>
            <rFont val="Arial"/>
            <family val="2"/>
          </rPr>
          <t xml:space="preserve">25 - GRAVE (G) - </t>
        </r>
        <r>
          <rPr>
            <sz val="12"/>
            <color indexed="81"/>
            <rFont val="Arial"/>
            <family val="2"/>
          </rPr>
          <t xml:space="preserve">Lesiones o enfermedades con incapacidad temporal                                                                     
</t>
        </r>
        <r>
          <rPr>
            <b/>
            <sz val="12"/>
            <color indexed="81"/>
            <rFont val="Arial"/>
            <family val="2"/>
          </rPr>
          <t xml:space="preserve">10 - LEVE (L) - </t>
        </r>
        <r>
          <rPr>
            <sz val="12"/>
            <color indexed="81"/>
            <rFont val="Arial"/>
            <family val="2"/>
          </rPr>
          <t>Lesiones  o enfermedades que no requieren incapacidad</t>
        </r>
      </text>
    </comment>
    <comment ref="S11" authorId="0" shapeId="0" xr:uid="{5208EF6C-E118-43C9-AF0C-E6D83D356A8D}">
      <text>
        <r>
          <rPr>
            <b/>
            <sz val="10"/>
            <color indexed="81"/>
            <rFont val="Arial"/>
            <family val="2"/>
          </rPr>
          <t xml:space="preserve">I - NO ACEPTABLE    
II - NO ACEPTABLE   
III-ACEPTABLE            
IV-ACEPTABLE
</t>
        </r>
      </text>
    </comment>
  </commentList>
</comments>
</file>

<file path=xl/sharedStrings.xml><?xml version="1.0" encoding="utf-8"?>
<sst xmlns="http://schemas.openxmlformats.org/spreadsheetml/2006/main" count="4978" uniqueCount="404">
  <si>
    <t>MATRIZ DE IDENTIFICACION DE PELIGROS, EVALUACION DE RIESGOS Y DETERMINACION DE CONTROLES</t>
  </si>
  <si>
    <t>CODIGO: GSST-F326</t>
  </si>
  <si>
    <t>FECHA: 05/07/2022</t>
  </si>
  <si>
    <t>VIGENCIA:</t>
  </si>
  <si>
    <t>ÁREA:</t>
  </si>
  <si>
    <t>DIRECCIÓN DE CONTROL INTERNO</t>
  </si>
  <si>
    <t>DESCRIPCIÓN DEL PROCESO:</t>
  </si>
  <si>
    <t>SEGUIMIENTO Y CONTROL</t>
  </si>
  <si>
    <t>ZONA / LUGAR</t>
  </si>
  <si>
    <t>ACTIVIDADES</t>
  </si>
  <si>
    <t>CARGO</t>
  </si>
  <si>
    <t>ACTIVIDAD RUTINARIA (SI - NO)</t>
  </si>
  <si>
    <t>DESCRPCIÓN DEL PELIGRO</t>
  </si>
  <si>
    <t>CLASIFICACIÓN DEL PELIGRO</t>
  </si>
  <si>
    <t>EFECTOS POSIBLES</t>
  </si>
  <si>
    <t>CONTROLES EXISTENTES</t>
  </si>
  <si>
    <t>EVALUACIÓN DEL RIESGO</t>
  </si>
  <si>
    <t>VALORACIÓN DEL RIESGO</t>
  </si>
  <si>
    <t>CRITERIOS PARA ESTABLECER CONTROLES</t>
  </si>
  <si>
    <t>MEDIDAS DE INTERVENCIÓN</t>
  </si>
  <si>
    <t>FUENTE</t>
  </si>
  <si>
    <t>MEDIO</t>
  </si>
  <si>
    <t>INDIVIDUO</t>
  </si>
  <si>
    <t>NIVEL DE DEFICIENCIA</t>
  </si>
  <si>
    <t>NIVEL DE EXPOSICIÓN</t>
  </si>
  <si>
    <t>NIVEL DE PROBABILIDAD 
(ND X NE)</t>
  </si>
  <si>
    <t>INTERPRETACIÓN DEL 
NIVEL DE PROBABILIDAD</t>
  </si>
  <si>
    <t>NIVEL DE CONSECUENCIA</t>
  </si>
  <si>
    <t>NIVEL DE RIESGO (NR) E INTERVENCIÓN</t>
  </si>
  <si>
    <t>INTERPRETACIÓN NR - NIVEL RIESGO</t>
  </si>
  <si>
    <t>ACEPTABILIDAD DEL RIESGO</t>
  </si>
  <si>
    <t>NO. EXPUESTOS</t>
  </si>
  <si>
    <t>PEOR CONSECUENCIA</t>
  </si>
  <si>
    <t>ELIMINACIÓN</t>
  </si>
  <si>
    <t>SUSTITUCIÓN</t>
  </si>
  <si>
    <t>CONTROLES DE INGENIERÍA</t>
  </si>
  <si>
    <t>CONTROLES ADMINISTRATIVOS</t>
  </si>
  <si>
    <t>EQUIPOS / EPP</t>
  </si>
  <si>
    <t>CONTROL INTERNO</t>
  </si>
  <si>
    <t>Instalaciones de la empresa</t>
  </si>
  <si>
    <t>Planear, dirigir y organizar, la verificación y evaluación del Sistema de Control Interno de la empresa según las políticas impartidas por el Gobierto Nacional.</t>
  </si>
  <si>
    <t>DIRECTOR DE CONTROL INTERNO</t>
  </si>
  <si>
    <t>SI</t>
  </si>
  <si>
    <t>Iluminación (Luz visible por exceso o deficiencia)</t>
  </si>
  <si>
    <t>FISICO</t>
  </si>
  <si>
    <t>Sindrome del ojo seco; irritacion del globo ocular; cefaleas, Fatiga visual, irritación de los ojos</t>
  </si>
  <si>
    <t>Mantenimiento de reposición a las luminarias.</t>
  </si>
  <si>
    <t>Se cuenta con persianas que permiten disminuir el nivel de iluminacion natural</t>
  </si>
  <si>
    <t>Examenes Ocupacionales Periodicos</t>
  </si>
  <si>
    <t>Visión borrosa y hasta dolores de cabeza</t>
  </si>
  <si>
    <t>NO</t>
  </si>
  <si>
    <t xml:space="preserve">1. Realizar Medición de Iluminación
2. Seguimiento a examenes Medicos Ocupacionales.
3. Realizar capacitación sobre salud visual.
</t>
  </si>
  <si>
    <t>Gestión Organizacional.
Características del grupo social de trabajo.
Condiciones de la tarea.
Jornada de trabajo.</t>
  </si>
  <si>
    <t>PSICOSOCIAL</t>
  </si>
  <si>
    <t>Estrés, disminución de la destreza y precisión, estados de ansiedad y/o depresión y trastornos del aparato digestivo, efector cardiovasculares)</t>
  </si>
  <si>
    <t>Bateria de Riesgo Psicosocial</t>
  </si>
  <si>
    <t>Comité de Convivencia Laboral</t>
  </si>
  <si>
    <t>1. Capacitación  Peligros Psicosocial (PVE Psicosocial)
Actividades de Bienestar
Trabajo en Equipo</t>
  </si>
  <si>
    <t>Estrés, afectaciones digestivas</t>
  </si>
  <si>
    <t>1.Iimplementar las recomendaciones que se deriven de la bateria de Riesgo Psicosocial.
2. Continuar implementando los programas de bienestar laboral para los colaboradores.
3. Dar continuidad a las actividades establecidas en el comité de convivencia laboral.
4. Continuar realizando Pausas Activas.
5. Realzar capacitación estilos de vida y trabajo saludables.</t>
  </si>
  <si>
    <r>
      <rPr>
        <b/>
        <sz val="9"/>
        <rFont val="Gill Sans MT"/>
        <family val="2"/>
      </rPr>
      <t>Movimientos repetitivos</t>
    </r>
    <r>
      <rPr>
        <sz val="9"/>
        <rFont val="Gill Sans MT"/>
        <family val="2"/>
      </rPr>
      <t>: en manos y dedos pulgares para digitación</t>
    </r>
  </si>
  <si>
    <t>BIOMECANICO</t>
  </si>
  <si>
    <t>Dolor en brazos principalmente muñeca y mano, dedos pulgares. Enfermedades (tendinitis, síndrome de túnel carpiano).
Limitación de movimientos por dolor.
Dificultad para agarres y actividades de la vida diaria</t>
  </si>
  <si>
    <t>Ninguno</t>
  </si>
  <si>
    <t>Mobiliario ergonomico en optimas condiciones</t>
  </si>
  <si>
    <t>1. Pausas activas
2. Capacitación de Higiene Postural (PVE Biomecánico)
3. Examenes Ocupacionales Periodicos.
4. Inspeccion Ergonomica</t>
  </si>
  <si>
    <t>Enfermedades labores de tipo osteomuscular</t>
  </si>
  <si>
    <t>1. Capacitación higiene postural al digitar y uso de nuevas tecnologías.
2. Programa pausas activas con énfasis en ejercicios de estiramiento de manos.
3. continuar con las actividades del SVE para prevención de enfermedades musculoesqueléticas.</t>
  </si>
  <si>
    <t>Posturas forzadas en cuello</t>
  </si>
  <si>
    <t>Dolor en cuello
Limitación movilidad cuello (torticolis)
Hernias discales cervicales</t>
  </si>
  <si>
    <t>1. Pausas activas
2. Capacitación de Higiene Postural (PVE Biomecánico)</t>
  </si>
  <si>
    <t>1. Ubicación frontal de la pantalla  
2. Nivelar altura pantalla con los ojos</t>
  </si>
  <si>
    <t>1. Suministro de accesorios para trabajo con portátil (pantalla adicional o soporte para computador portátil, teclado, mouse).
2. Suministro de soporte para elevación de la pantalla.</t>
  </si>
  <si>
    <t>1. Capacitación en higiene postural
2. Establecimiento de tiempos de descanso durante la jornada laboral.</t>
  </si>
  <si>
    <r>
      <rPr>
        <b/>
        <sz val="9"/>
        <rFont val="Gill Sans MT"/>
        <family val="2"/>
      </rPr>
      <t>Posturas forzadas y estáticas:</t>
    </r>
    <r>
      <rPr>
        <sz val="9"/>
        <rFont val="Gill Sans MT"/>
        <family val="2"/>
      </rPr>
      <t xml:space="preserve"> de espalda (zona dorsal y lumbar)</t>
    </r>
  </si>
  <si>
    <t xml:space="preserve"> Dolor lumbar.
Limitación dolorosa de movimiento</t>
  </si>
  <si>
    <t>1. Suministro de sillas ergonómicas (regulables en altura, espaldar regulable, 5 patas con ruedas)
2. Suministro de apoya pies en los casos que se requieran</t>
  </si>
  <si>
    <t>1. Ubicar los monitores  frente a la línea visual de cada  funcionario / a  para eliminar las rotaciones de tronco y cabeza, a una distancia mínima de 65cms y la parte superior de la misma alinead.
2. Ubicar el Mouse  de manera que se encuentre al alcance funcional del trabajador y en el mismo plano del teclado evitando la hiperextensión de brazos y/o  torsión de tronco.
3. Realizar el ajuste de las sillas de manera que se apoye la espalda en el espaldar, graduar la altura de tal manera que los codos formen un ángulo de 90º  con respecto a la altura del plano de trabajo y que las piernas  logren un ángulo de 90º a nivel de rodillas, verificando que los pies reposen a nivel del piso o de lo contrario implementar un reposapiés.
Se recomienda tomar descanzos cortos y ejecutar ejercicios de estiramiento para contrarrestar la tensión muscular y el estatismo postural favoreciendo la circulación sanguínea.
4. Implementar SVE DME.</t>
  </si>
  <si>
    <r>
      <rPr>
        <b/>
        <sz val="9"/>
        <rFont val="Gill Sans MT"/>
        <family val="2"/>
      </rPr>
      <t>Locativo</t>
    </r>
    <r>
      <rPr>
        <sz val="9"/>
        <rFont val="Gill Sans MT"/>
        <family val="2"/>
      </rPr>
      <t xml:space="preserve">: Superficies de trabajo (irregulares, deslizantes, con diferencia del nivel), condiciones de orden y aseo </t>
    </r>
  </si>
  <si>
    <t>CONDICIONES DE SEGURIDAD</t>
  </si>
  <si>
    <t>Caidas a nivel, golpes, traumatismos</t>
  </si>
  <si>
    <t>Aseo Orden y Limpieza</t>
  </si>
  <si>
    <t>Inspección de Orden y Aseo
Inspecciones de Seguridad COPASST
Implementación programa de orden y aseo</t>
  </si>
  <si>
    <t>Capacitación Peligro condiciones de seguridad locativo - Caídas a nivel</t>
  </si>
  <si>
    <t>Contusiones, fracturas</t>
  </si>
  <si>
    <t>Mantener las areas de trabajo en buenas condiciones de orden y aseo,  evitar obstaculos en las areas de circulacion.
Mantener en el lugar de trabajo adecuada iluminación.</t>
  </si>
  <si>
    <r>
      <t xml:space="preserve">Público: </t>
    </r>
    <r>
      <rPr>
        <sz val="9"/>
        <rFont val="Gill Sans MT"/>
        <family val="2"/>
      </rPr>
      <t>(Robos, atracos,asaltos, atentados - cercanía a instalaciones de la fiscalia), desorden público, etc.)</t>
    </r>
  </si>
  <si>
    <t>Golpes, heridas y muerte</t>
  </si>
  <si>
    <t>Muerte</t>
  </si>
  <si>
    <t xml:space="preserve">1. Elaboración del programa de prevención del riesgo público.
2. Implementar actividades del Programa de R. P 
3. Capacitación al personal en riesgo público
</t>
  </si>
  <si>
    <r>
      <t xml:space="preserve">Público: </t>
    </r>
    <r>
      <rPr>
        <sz val="9"/>
        <rFont val="Gill Sans MT"/>
        <family val="2"/>
      </rPr>
      <t>(Accidentes de Transito - Al movilizarse a ejecutar labores en los municipios de Cundinamarca)</t>
    </r>
  </si>
  <si>
    <t>Plan Estrategico de Seguridad Víal</t>
  </si>
  <si>
    <t>Capacitación de Actores Viales</t>
  </si>
  <si>
    <t>1. Dar continuidad a las actividades de Prevención del Plan Estrategico de Seguridad Víal.
2. Realizar las actividades derivadas de los programas de gestión de riesgos criticos del PESV.</t>
  </si>
  <si>
    <r>
      <rPr>
        <b/>
        <sz val="9"/>
        <rFont val="Gill Sans MT"/>
        <family val="2"/>
      </rPr>
      <t>Tecnológico</t>
    </r>
    <r>
      <rPr>
        <sz val="9"/>
        <rFont val="Gill Sans MT"/>
        <family val="2"/>
      </rPr>
      <t>: Incendio de diferentes materiales</t>
    </r>
  </si>
  <si>
    <t>Lesiones incapacitantes, golpes, caidas, descarga eléctrico, quemadruas</t>
  </si>
  <si>
    <t>Implementos para la atención de Emergencias (Extintores, Camillas y Botiquines).
Inspecciones Periodicas</t>
  </si>
  <si>
    <t>Conformación, formación y dotación brigada de emergencias.
Socialización plan de emegencias</t>
  </si>
  <si>
    <t>1. Capacitación brigada de emergencias control de incendios.
2. Socialización plan de emergencias.</t>
  </si>
  <si>
    <r>
      <rPr>
        <b/>
        <sz val="9"/>
        <rFont val="Gill Sans MT"/>
        <family val="2"/>
      </rPr>
      <t>Sismos- Terremotos</t>
    </r>
    <r>
      <rPr>
        <sz val="9"/>
        <rFont val="Gill Sans MT"/>
        <family val="2"/>
      </rPr>
      <t>: Movimientos teluricos</t>
    </r>
  </si>
  <si>
    <t>FENOMENOS NATURALES</t>
  </si>
  <si>
    <t xml:space="preserve">Perdidas materiales y humanas, lesiones </t>
  </si>
  <si>
    <t>1. Continuar realizando simulacros de emergencias.
2. Socialización plan de emergencias.
3. Continuar fortaleciendo la formación en los temas de (Primeros, auxilios, evacuación y rescate) a la Brigada de Emergencias.</t>
  </si>
  <si>
    <t>Dotación Kit de Brigadista (Chaleco)</t>
  </si>
  <si>
    <r>
      <rPr>
        <b/>
        <sz val="9"/>
        <rFont val="Gill Sans MT"/>
        <family val="2"/>
      </rPr>
      <t>Exposición a agentes biológicos como VIRUS COVID-19</t>
    </r>
    <r>
      <rPr>
        <sz val="9"/>
        <rFont val="Gill Sans MT"/>
        <family val="2"/>
      </rPr>
      <t xml:space="preserve"> (contacto directo entre personas, contacto con objetos contaminados). </t>
    </r>
  </si>
  <si>
    <t>BIOLÓGICO</t>
  </si>
  <si>
    <t>Enfermedades de tipo  Respiratorio</t>
  </si>
  <si>
    <t>Limpieza y desinfección
Ventilación Natural</t>
  </si>
  <si>
    <t>Protocolo de Bioseguridad</t>
  </si>
  <si>
    <t>Vacunación Minimo 2 Dosis (COVID-19)
Uso Obligatorio de Tapabocas en caso de Enfermedad Respiratoria</t>
  </si>
  <si>
    <t xml:space="preserve">Capacitar al personal en riesgo biológico.
Capacitar en lavado y desinfección de manos
Capacitar en autocuidado.
</t>
  </si>
  <si>
    <t>Uso de Protección respiratoria en caso de presentar cuadro gripal</t>
  </si>
  <si>
    <t>NIVEL DE PROBABILIDAD</t>
  </si>
  <si>
    <t>BAJO</t>
  </si>
  <si>
    <t>ALTO</t>
  </si>
  <si>
    <t>TOTAL</t>
  </si>
  <si>
    <t>PUNTOS EVALUADOS</t>
  </si>
  <si>
    <t>PROPORCIÓN</t>
  </si>
  <si>
    <t>DIRECCIÓN DE SERVICIO AL CLIENTE</t>
  </si>
  <si>
    <t>SERVICIO AL CLIENTE</t>
  </si>
  <si>
    <t>Liderar, promover y evaluar la formulación de políticas en materia de participación ciudadana en la gestión pública, transparencia, integridad, racionalización de trámites y servio al ciudadano, a fin de promover procesos de innovación y de gerencia estretégica efectiva, a través del uso de administración de las tecnologías de la información y de los aplicativos de la empresa.</t>
  </si>
  <si>
    <t>Dirección servicio al cliente</t>
  </si>
  <si>
    <t xml:space="preserve">
Vacunación Minimo 2 Dosis (COVID-19)
Uso Obligatorio de Tapabocas en caso de Enfermedad Respiratoria</t>
  </si>
  <si>
    <t>DIRECCIÓN JURÍDICA</t>
  </si>
  <si>
    <t>GESTIÓN JURIDICA</t>
  </si>
  <si>
    <t>Ejercer la Dirección y orientación en la formulación de politicas de competencia de función pública, llevando a cabo la asesoría jurídica en temas propios del área de desempeño, ejerciendo la representación juridica de la empresa garantizando la debida y adecuada defensa de los derechos e intereses litigosos de la entidad.</t>
  </si>
  <si>
    <t>Director Juridico y equipo de trabajo</t>
  </si>
  <si>
    <t xml:space="preserve">DIRECCIÓN DE ESTRUCTURACIÓN DE PROYECTOS </t>
  </si>
  <si>
    <t>GESTIÓN DE PROYECTOS</t>
  </si>
  <si>
    <t>ESTRUCTURACIÓN DE PROYECTOS</t>
  </si>
  <si>
    <t>Liderar la formulación, estructuración, planificación, organización, viabilizar y control de proyectos de agua potable y saneamiento básico de la Empresa.</t>
  </si>
  <si>
    <t>DIRECTOR DE ESTRUCTURACIÓN DE PROYECTOS</t>
  </si>
  <si>
    <t>DIRECCIÓN DE INTERVENTORIA</t>
  </si>
  <si>
    <t>INTERVENTORIA</t>
  </si>
  <si>
    <t xml:space="preserve">Liderar la supervisión técnica, financiera y administrativa a los proyectos de interventoría en la etapa de ejecución asignados a su cargo, a fin de facilitar su correcto control y ejecución de acuerdo con la normatividad vigente y lineamientos institucionales. </t>
  </si>
  <si>
    <t>DIRECTOR DE INTERVENTORIA</t>
  </si>
  <si>
    <t>Obras civiles</t>
  </si>
  <si>
    <t>Ruido (Producidos por las herramientas, máquinas y equipos utilizadas en otras actividades)</t>
  </si>
  <si>
    <t>cefalea, estrés, irritabilidad, falta de concentración y accidentes</t>
  </si>
  <si>
    <t>Uso de EPP (protectores auditivos)</t>
  </si>
  <si>
    <t xml:space="preserve">Hipoacusia neurosensorial </t>
  </si>
  <si>
    <t>1. Dar continuidad al  programa de capacitación e incluir temas sobre conservación auditiva y uso, mantenimiento de los protectores auditivos.
2. Inspección de EPP
3.Verificar el programa de medicina preventiva referente a los exámenes médicos ocupacionales e incluir las necesidades identificadas en los profesiogramas. (Realizar Audiometría)</t>
  </si>
  <si>
    <t>1. Se cuenta con el programa de capacitación en temas sobre conservación auditiva y uso, mantenimiento de los protectores auditivos.
2. Se cuenta con infromes al cumplimiento del uso de EPP
3.A través del diagnostico de examenes periodicos ocupacionales se Verifica el programa de medicina preventiva referente a los exámenes médicos ocupacionales e incluir las necesidades identificadas en los profesiogramas. (Realizar Audiometría)</t>
  </si>
  <si>
    <t>Locativo: superficies de trabajo (irregulares, deslizantes, con diferencia del nivel),</t>
  </si>
  <si>
    <t>Caídas a nivel, golpes, fracturas y muerte</t>
  </si>
  <si>
    <t>Señalización</t>
  </si>
  <si>
    <t>Uso de botas de seguridad</t>
  </si>
  <si>
    <t>Golpes, fracturas, muerte</t>
  </si>
  <si>
    <t>1.  Capacitar al personal en prevención de caídas a nivel (autocuidado, uso de senderos o rutas de transito peatonal)
2. Fomentar el reporte de actos y condiciones inseguras dentro del lugar de trabajo.</t>
  </si>
  <si>
    <t>1.  En cumplimiento del cronograma del plan anual de capacitaciones, se evidencias el desarrollo de temas en prevención de caídas a nivel (autocuidado, uso de senderos o rutas de transito peatonal)
2. Mediante el diseño e implementacion y diligenciamiento del formato de reporte de actos y condiciones inseguras dentro del lugar de trabajo.</t>
  </si>
  <si>
    <t>Trabajo en Alturas (Tareas desarrolladas por encima de 1,5 ms con relación a la superficie normal)</t>
  </si>
  <si>
    <t>Golpes, fracturas, invalidez, muerte</t>
  </si>
  <si>
    <t>Capacitación riesgo y peligro</t>
  </si>
  <si>
    <t>1. Capacitación riesgo y peligro</t>
  </si>
  <si>
    <t>En cumplimiento del cronograma del plan anual de capacitaciones, se evidencia el desarrollo de temas en riesgo y peligro</t>
  </si>
  <si>
    <t>Accidentes de transito</t>
  </si>
  <si>
    <t>Condiciones de Seguridad</t>
  </si>
  <si>
    <t>Inspecciónes periodicas a vehículos</t>
  </si>
  <si>
    <t>Validación de documentación Soat, revisión tecnomecánica</t>
  </si>
  <si>
    <t>1. Capacitación Peligro condiciones de Seguridad  Publico - vial ( PESVial)
2. Capacitación  Plan estratégico de seguridad vial (PESVIAL)</t>
  </si>
  <si>
    <t xml:space="preserve">1. Implementación plan estratégico de seguridad vial
2. Dar continuidad al programa de capacitación e incluir temas sobre seguridad vial para todos los actores viales </t>
  </si>
  <si>
    <t xml:space="preserve"> Se cuenta con acto administrativo de conformacion de comite con su respectivo programa de PESV, el cual es sujeto de control con el respectivo plan de intervencion. 
</t>
  </si>
  <si>
    <r>
      <rPr>
        <b/>
        <sz val="9"/>
        <rFont val="Gill Sans MT"/>
        <family val="2"/>
      </rPr>
      <t>Accidentes de Transito</t>
    </r>
    <r>
      <rPr>
        <sz val="9"/>
        <rFont val="Gill Sans MT"/>
        <family val="2"/>
      </rPr>
      <t xml:space="preserve"> (Vehículos en movimiento)</t>
    </r>
  </si>
  <si>
    <t>Heridas, golpes, muerte</t>
  </si>
  <si>
    <t xml:space="preserve">
1. Dar continuidad al programa de capacitación e incluir temas sobre seguridad vial para todos los actores viales </t>
  </si>
  <si>
    <t>En cumplimiento del cronograma del plan anual de capacitaciones, se evidencia el desarrollo de temas sobre seguridad vial para todos los actores viales</t>
  </si>
  <si>
    <t xml:space="preserve">DIRECCIÓN DE ASUNTOS AMBIENTALES </t>
  </si>
  <si>
    <t>ASUNTOS AMBIENTALES</t>
  </si>
  <si>
    <t>Dirigir y liderar la definición y ejecución de acciones de evaluación, seguimiento y control en materia de gestión ambiental de la Empresa, para la toma de decisiones dentro del marco legal vigente y las políticas institucionales sobre el tema.</t>
  </si>
  <si>
    <t>DIRECTOR DE ASUNTOS AMBIENTALES</t>
  </si>
  <si>
    <t>DIRECCIÓN DE ASEGURAMIENTO DEL SERVICIO</t>
  </si>
  <si>
    <t>ASEGURAMIENTO DEL SERVICIO</t>
  </si>
  <si>
    <t>ASEGURAMIENTO DE LA PRESTACIÓN</t>
  </si>
  <si>
    <t>Dirigir, coordinar, controlar, ejecutar y evaluar el desarrollo de planes, programas y proyectos para el fortalecimiento institucional brindando asistencia técnica, operativa, comercial  y financiera para el aseguramiento de los servicios en agua potable y saneamiento básico de los municipios del Departamento, observando parámetros de calidad y oportunidad.</t>
  </si>
  <si>
    <t>Director Aseguramiento de la prestación.</t>
  </si>
  <si>
    <t xml:space="preserve">DIRECCIÓN OPERATIVA Y DE  PROYECTOS ESPECIALES </t>
  </si>
  <si>
    <t>PROYECTOS ESPECIALES</t>
  </si>
  <si>
    <t>Liderar las operaciones de servicios públicos domiciliarios de la empresa, coordinando y ejecutando la supervisión técnica, legal, financiera y administrativa de los proyectos especiales asignados a su cargo, a fin de facilitar su correcto control en la ejecución de acuerdo con la normatividad vigente.</t>
  </si>
  <si>
    <t>Director Operativo y de Proyectos Especiales</t>
  </si>
  <si>
    <t>VIAS</t>
  </si>
  <si>
    <t xml:space="preserve">Suministro agua a municipios </t>
  </si>
  <si>
    <t>Conductor</t>
  </si>
  <si>
    <t>Ningn</t>
  </si>
  <si>
    <t>1. Uso de EPP (Protectores auditivos)</t>
  </si>
  <si>
    <t>Vibración  cuerpo entero (conducción vactor, carrotanque)</t>
  </si>
  <si>
    <t xml:space="preserve">Lesiones en las articulaciones, calambres en los brazos, dolores en extremidades superiores, inferiores. </t>
  </si>
  <si>
    <t>1. Mantenimiento preventivo de maquinaria amarilla
2. Inspección preoperacional</t>
  </si>
  <si>
    <t>Lesiones en las articulaciones</t>
  </si>
  <si>
    <t xml:space="preserve">1. Implementar el programa de pausas activas junto con el desarrollo de las mismas dentro de la jornada laboral </t>
  </si>
  <si>
    <t>Radiaciones no ionizantes (Producidas por la exposición a rayos de sol en áreas a la intemperie)</t>
  </si>
  <si>
    <t>Golpe de calor, dolor de cabeza, irritación en la piel</t>
  </si>
  <si>
    <t>Uso de EPP (Casco)</t>
  </si>
  <si>
    <t>Golpe de calor</t>
  </si>
  <si>
    <t>1. Fomentar el uso de protector solar
2. Continuar con el programa de capacitación e incluir temas sobre autocuidado. (exposición solar)</t>
  </si>
  <si>
    <t>Material Particulado (Polvo, particulas suspendidas)</t>
  </si>
  <si>
    <t>QUIMICO</t>
  </si>
  <si>
    <t>Afectación de vías respiratorias  y mucosas, irritación o dermatitis en piel y ojos.</t>
  </si>
  <si>
    <t>Afectación de vías respiratorias</t>
  </si>
  <si>
    <t>1. Dar continuidad al  programa de capacitación e incluir temas sobre afectaciones respiratorias 
2.Verificar el programa de medicina preventiva referente a los exámenes médicos ocupacionales e incluir las necesidades identificadas en los profesiogramas. (Realizar Espirometría)</t>
  </si>
  <si>
    <t xml:space="preserve">Accidentes de Transito </t>
  </si>
  <si>
    <t>Revisión tecno mecánica</t>
  </si>
  <si>
    <t>Capacitación Seguridad Vial</t>
  </si>
  <si>
    <t xml:space="preserve">1. Diseño e implementación plan estratégico de seguridad vil 
2. Dar continuidad al programa de capacitación e incluir temas sobre seguridad vial para todos los actores viales </t>
  </si>
  <si>
    <t>Postura Mantenida</t>
  </si>
  <si>
    <t xml:space="preserve">Lumbalgia , desordenes musculoesqueléticos </t>
  </si>
  <si>
    <t>Capacitación Higiene Postural</t>
  </si>
  <si>
    <t>1. Capacitación Higiene Postural
2. Vigilancia epidemiológica de los trabajadores para prevención de enfermedades musculoesqueléticas:
- Encuesta de morbilidad sentida
- Inspecciones de puesto de trabajo
- Seguimiento personal con recomendacione</t>
  </si>
  <si>
    <t>Señalización de emergencia</t>
  </si>
  <si>
    <t>Conformación,capacitación  y dotación brigada de emergencias.
Socialización plan de emergencias</t>
  </si>
  <si>
    <t>1. Capacitación de emergencias . (evacuación)
2. Socialización plan de emergencias.</t>
  </si>
  <si>
    <t xml:space="preserve">DIRECCIÓN DE GESTIÓN CONTRACTUAL </t>
  </si>
  <si>
    <t>GESTIÓN CONTRACTUAL</t>
  </si>
  <si>
    <t>Liderar y gestionar las etapas precontractuales, contractuales y postcontractual de los procesos de contratación a cargo de la Empresa, de conformidad con la normatividad vigente; que conlleven al cumplimiento de la misión Institucional y a la mejora continua.</t>
  </si>
  <si>
    <t>Dirección de gestión contractual</t>
  </si>
  <si>
    <t>DIRECCIÓN DE FINANZAS Y PRESUPUESTO</t>
  </si>
  <si>
    <t>GESTIÓN FINANCIERA</t>
  </si>
  <si>
    <t>Direccionar, desarrollar y hacer seguimiento a las operaciones presupuestales, contables y financieras necesarias, para la adecuada ejecución de los recursos presupuestales y financieros de la Empresa, en el marco de la normativa vigente, los procedimientos y objetivos institucionales.</t>
  </si>
  <si>
    <t>Director de Finanzas y presupuestos</t>
  </si>
  <si>
    <t xml:space="preserve">DIRECCIÓN DE CONTABILIDAD </t>
  </si>
  <si>
    <t>Desarrollar los procesos y procedimientos  contables de manera eficiente y oportuna que permita generar los estados financiero de la entidad de acuerdo con el marco normativo vigente, el plan estratégico, las políticas institucionales y las directrices de la Entidad.</t>
  </si>
  <si>
    <t>Director de Contabilidad</t>
  </si>
  <si>
    <t>DIRECCIÓN DE GESTIÓN HUMANA Y ADMINISTRATIVA</t>
  </si>
  <si>
    <t>Liderar, diseñar, planear, ejecutar, controlar y evaluar planes, programas y proyectos orientados al desarrollo integral y el bienestar del personal, en cumplimiento de las directrices señaladas por la administración y la normatividad vigente, con calidad, oportunidad y eficiencia.</t>
  </si>
  <si>
    <t>Director de Gestión Humana y Administrativa</t>
  </si>
  <si>
    <t>TESORERIA</t>
  </si>
  <si>
    <t>Administrar, gestionar y controlar los fondos, valores y documentos financieros de la Empresa y efectuar los pagos en general, para contribuir con la gesión de la entidad, de acuerdo con la normatividad vigente.</t>
  </si>
  <si>
    <t>ASESOR (TESORERO)</t>
  </si>
  <si>
    <t>Tabla No. 1 Determinación del nivel de deficiencia</t>
  </si>
  <si>
    <t>Tabla No. 2  Determinación del nivel de exposición</t>
  </si>
  <si>
    <t>Nivel de deficiencia</t>
  </si>
  <si>
    <t>Valor de ND</t>
  </si>
  <si>
    <t>Significado</t>
  </si>
  <si>
    <t>Nivel de exposición</t>
  </si>
  <si>
    <t>Valor de NE</t>
  </si>
  <si>
    <t>Muy Alto (MA)</t>
  </si>
  <si>
    <t>Se ha (n) detectado peligro (s) que determina(n) como posible la generación de incidentes  o consecuencias muy significativas, o la eficacia del conjunto de medidas preventivas existentes respecto al riesgo es nula o no existe, o ambas.</t>
  </si>
  <si>
    <t>Continua (EC)</t>
  </si>
  <si>
    <t>La situación de exposición se presenta sin interrupción o varias veces con tiempo prolongado durante la jornada laboral</t>
  </si>
  <si>
    <t>Alto (A)</t>
  </si>
  <si>
    <t>Se ha (n) detectada algún (os) peligro (s) que pueden dar lugar a consecuencias significativa (s), o la eficacia del conjunto de medidas preventivas existentes es baja, o ambas.</t>
  </si>
  <si>
    <t>Frecuente (EF)</t>
  </si>
  <si>
    <t>La situación de exposición se presenta varias veces durante la jornada laboral por tiempos cortos</t>
  </si>
  <si>
    <t>Medio (M)</t>
  </si>
  <si>
    <t>Se han detectado peligros que pueden dar lugar a consecuencias poco significativas o de menor importancia, o la eficacia del conjunto de medidas preventivas existentes es moderada, o ambas.</t>
  </si>
  <si>
    <t>Ocasional (EO)</t>
  </si>
  <si>
    <t>La situación de exposición se presenta alguna vez durante la jornada laboral y por un período de tiempo corto</t>
  </si>
  <si>
    <t>Bajo (B)</t>
  </si>
  <si>
    <t>No se asigna valor</t>
  </si>
  <si>
    <t>No se ha detectado consecuencia alguna, o la eficacia del conjunto de medidas preventivas existentes es alta, o ambas. El riesgo está controlado.</t>
  </si>
  <si>
    <t>Esporádica (EE)</t>
  </si>
  <si>
    <t>La situación de exposición se presenta de manera eventual</t>
  </si>
  <si>
    <t>Tabla No. 5 Determinación del nivel de consecuencia</t>
  </si>
  <si>
    <t>Nivel de consecuencias</t>
  </si>
  <si>
    <t>Valor NC</t>
  </si>
  <si>
    <t>Tabla No. 4 Significado de los diferentes niveles de probabilidad</t>
  </si>
  <si>
    <t>Daños personales</t>
  </si>
  <si>
    <t>Nivel de probabilidad</t>
  </si>
  <si>
    <t>Valor de NP</t>
  </si>
  <si>
    <t>Mortal o catastrófico (M)</t>
  </si>
  <si>
    <t>Muerte (s)</t>
  </si>
  <si>
    <t>Entre 40 y 24</t>
  </si>
  <si>
    <t>Situación deficiente con exposición continua o muy deficiente con exposición frecuente. Normalmente la materialización del riesgo ocurre con frecuencia</t>
  </si>
  <si>
    <t>Muy grave (MG)</t>
  </si>
  <si>
    <t>Lesiones o enfermedades graves irreparables (incapacidad permanente parcial o invalidez)</t>
  </si>
  <si>
    <t>Entre 20 y 10</t>
  </si>
  <si>
    <t>situación deficiente con exposición frecuente u ocasioanal, o bien situación muy deficiente con exposición ocasional o esporádica.  La materialización del riesgo es posible que suceda varias veces en la vida laboral.</t>
  </si>
  <si>
    <t>Grave (G)</t>
  </si>
  <si>
    <t>Lesiones o enfermedades con incapacidad laboral temporal (ILT)</t>
  </si>
  <si>
    <t>Entre 8 y 6</t>
  </si>
  <si>
    <t>Situación deficiente con exposición esporádica o bien situación mejorada con exposición continuada o frecuente.  Es posible que suceda el daño alguna vez.</t>
  </si>
  <si>
    <t>Leve (L)</t>
  </si>
  <si>
    <t>Lesiones o enfermedades que no requieren incapacidad</t>
  </si>
  <si>
    <t>Entre 4 y 2</t>
  </si>
  <si>
    <t>Situación mejorable con exposición ocasional o esporádica, o situación sin anomalía destacable con cualquier nivel de exposición.  No es esperable que se materialice el riesgo, aunque puede ser concebible.</t>
  </si>
  <si>
    <t xml:space="preserve">DIRECCION PLANEACION Y DIRECCIONAMIENTO ESTRATEGICO </t>
  </si>
  <si>
    <t>Establecer y hacer seguimiento a los objetivos estratégicos de la Empresa, liderar el mantenimiento y mejora continua de los sistemas de gestión empresarial</t>
  </si>
  <si>
    <t>SUBGERENCIA GENERAL</t>
  </si>
  <si>
    <t>DIRECCIÓN NUEVOS NEGOCIOS</t>
  </si>
  <si>
    <t>DIRECTOR DE NUEVOS NEGOCIOS</t>
  </si>
  <si>
    <t>Identificar, gestionar y aprobar las oportunidades de negocio que aporten al crecimiento y desarrollo sostenible de La Empresa.</t>
  </si>
  <si>
    <t>SUBGERENCIA TECNICA</t>
  </si>
  <si>
    <t>SECRETARIA DE ASUNTOS CORPORATIVOS</t>
  </si>
  <si>
    <t>GERENCIA GENERAL</t>
  </si>
  <si>
    <t>asistir al Gerente en el cumpliimiento de sus funciones y coodinar, articular y hacer seguimiento a las direcciones tecnicas de la empresa, asegurando la integridad de su gestion institucional, para el cumplimiento de las metas, planes, programas y proyectos.</t>
  </si>
  <si>
    <t>liderar el proceso de formulacion, estructuracion y viabilizarian y ejecucion de proyectos, asi como la supervision a interventorias de obra y de convenios que se suscriban en el marco del plan departamental de agua de acuerrdo con las politicas y estrategias definidas por la empresa, promoviendo la innovacion y el mejoramiento continuo</t>
  </si>
  <si>
    <t>liderar, promover, y evaluar la formulacion e implementacion de las politicas de operaciones de servicios publicos domiciliasrios de la empresa.</t>
  </si>
  <si>
    <t>dirigir los procesos transversales de apoyo relacionados con la gestion administrativa, contractual, financiera, gestion humana, documental, garantizando el cumplimiento de los objetivos metas institucionales</t>
  </si>
  <si>
    <t>VERSIÓN:3</t>
  </si>
  <si>
    <t>FECHA: 18/09/2023</t>
  </si>
  <si>
    <t>VERSIÓN: 3</t>
  </si>
  <si>
    <t>PLANEACION Y DIRECCIONAMIENTO ESTRATEGICO FECHA</t>
  </si>
  <si>
    <t>FECHA DE ACTUALIZACION
(MM y AAA):</t>
  </si>
  <si>
    <t>DIRECCION PLANEACION</t>
  </si>
  <si>
    <t>GESTION JURIDICA</t>
  </si>
  <si>
    <t>PLANEACION Y DIRECCIONAMIENTO ESTRATEGICO</t>
  </si>
  <si>
    <t>ESTRUCTURACION DE NUEVOS NEGOCIOS</t>
  </si>
  <si>
    <t>GESTION DE PROYECTOS</t>
  </si>
  <si>
    <t>SUBGERENCIA DE OPERACIONES</t>
  </si>
  <si>
    <t>OPERACIÓN DE SERVICIOS PUBLICOS DOMICILIARIOS</t>
  </si>
  <si>
    <t>FECHA:18/09/2023</t>
  </si>
  <si>
    <t>GESTIÓN HUMANA
GESTIÓN DE RECURSOS FISICOS
GESTION DE TECNOLOGIAS DE LA INFORMACION
GESTIÓN DOCUMENTAL
GESTIÓN DE SEGURIDAD Y SALUD EN EL TRABAJO</t>
  </si>
  <si>
    <r>
      <t xml:space="preserve">Deportivos: </t>
    </r>
    <r>
      <rPr>
        <sz val="9"/>
        <rFont val="Gill Sans MT"/>
        <family val="2"/>
      </rPr>
      <t>lesion en actividad fisica deportiva</t>
    </r>
  </si>
  <si>
    <t>fracturas, esuince, desgarros, dislocaciones, tendinitis y bursitis</t>
  </si>
  <si>
    <t xml:space="preserve">Capacitaciones, calentamientos,y estiramientos, </t>
  </si>
  <si>
    <t>Capacitaciones, calentamientos y estiramientos</t>
  </si>
  <si>
    <t>Noviembre 2023 - Noviembre 2024</t>
  </si>
  <si>
    <t>Deportivo</t>
  </si>
  <si>
    <t>N/A</t>
  </si>
  <si>
    <t>INMEDIACIONES - ZONAS COMUNES</t>
  </si>
  <si>
    <t>Aalrededor de la empresa</t>
  </si>
  <si>
    <t>Personas que se encuentra en las inmediaciones al rededor de la empresa</t>
  </si>
  <si>
    <t>Transito de vehiculos</t>
  </si>
  <si>
    <t>CONDICIONES DE SEGURIDAD: Accidente de transito</t>
  </si>
  <si>
    <t>Señalizacion de Areas</t>
  </si>
  <si>
    <t>Autocuidado</t>
  </si>
  <si>
    <t>Aceptable</t>
  </si>
  <si>
    <t>…..</t>
  </si>
  <si>
    <t xml:space="preserve">Inspecciones del edificio Capital Tower en areas comunes, verificar cumplimiento de condiciones minimas de seguridad, salud en el trabajo y ambiente
</t>
  </si>
  <si>
    <t>Componentes mecanicos</t>
  </si>
  <si>
    <t>CONDICIONES DE SEGURIDAD: mecanico</t>
  </si>
  <si>
    <t>Golpes, caidas, traumas</t>
  </si>
  <si>
    <t>EPP</t>
  </si>
  <si>
    <t>Condiciones limitadas para el acceso</t>
  </si>
  <si>
    <t>CONDICIONES DE SEGURIDAD: locativo</t>
  </si>
  <si>
    <t>Golpes, contusiones</t>
  </si>
  <si>
    <t>Acceso Restringido</t>
  </si>
  <si>
    <t>….</t>
  </si>
  <si>
    <t>Acopio de residuos en areas cerrada sotano (administracion del edificio)</t>
  </si>
  <si>
    <t>BIOLÓGICO: fluidos y excrementos</t>
  </si>
  <si>
    <t>Presencia de vectores y roedores</t>
  </si>
  <si>
    <t>…...</t>
  </si>
  <si>
    <t>Control quimico de plagas vectores y roedoresdel edificio Capital tower, Inspecciones del edificio Capital Tower en areas comunes, verificar cumplimiento de condiciones minimas de seguridad, salud en el trabajo y ambiente</t>
  </si>
  <si>
    <t>ACCESO PARQUEDERO transito (subir y bajar) por ascensores o escaleras y pasillos demarcados, uso de calzado o con tacon</t>
  </si>
  <si>
    <t>Bandas antideslizantes, pasamanos continuos</t>
  </si>
  <si>
    <t>mantenimiento de instalaciones Capital tower, Inspecciones del edificio Capital Tower en areas comunes, verificar cumplimiento de condiciones minimas de seguridad, salud en el trabajo y ambiente</t>
  </si>
  <si>
    <t>Inspecciones del edificio Capital Tower en areas comunes, verificar cumplimiento de condiciones minimas de seguridad, salud en el trabajo y ambiente</t>
  </si>
  <si>
    <t>VISITANTES</t>
  </si>
  <si>
    <t>Personas que se encuentra de visita en las instalaciones de Emppresas Publicas de Cundinamarca</t>
  </si>
  <si>
    <t>Emergencias por sismo</t>
  </si>
  <si>
    <t>Fenómenos Naturales</t>
  </si>
  <si>
    <t>Edificio Sismo resistente</t>
  </si>
  <si>
    <t>Plan de Emergencias
Brigada de Emergencias</t>
  </si>
  <si>
    <t>Inducción Protocolo de Emergencias</t>
  </si>
  <si>
    <t>20(Promedio de Visitantes)</t>
  </si>
  <si>
    <t>Inducción QR, Básica Visitantes en Recepción</t>
  </si>
  <si>
    <t>Comunicación e intercambio de información con grupo de trabajo diferente al Habitual</t>
  </si>
  <si>
    <t>Psicosocial: Interfaeses tarea persona</t>
  </si>
  <si>
    <t>Estrés</t>
  </si>
  <si>
    <t>Bienvenida y Saludo Ameno.</t>
  </si>
  <si>
    <t>Campañas de Comunicación Asertiva con los visitantes.</t>
  </si>
  <si>
    <t>Adopción de posturas (Bípeda) desplazamiento por las diferentes areas de la Entidad.</t>
  </si>
  <si>
    <t>Biomecánico: Posturas</t>
  </si>
  <si>
    <t>Fatiga Muscular</t>
  </si>
  <si>
    <t xml:space="preserve">Mobiliario y ambientes de Trabajo Saludables;
Pausas Activas
</t>
  </si>
  <si>
    <t>Uso no adecuado de mobiliario, posición sedente inadecuada en sillas de oficina.</t>
  </si>
  <si>
    <t xml:space="preserve"> Condiciones de Seguridad: Mecánico</t>
  </si>
  <si>
    <t>Golpes, traumas</t>
  </si>
  <si>
    <t>Mecanismos de Autorreporte de Condiciones adversas de Seguridad y Salud.</t>
  </si>
  <si>
    <t>Atentados terroristas.</t>
  </si>
  <si>
    <t>Condiciones de Seguridad: Público</t>
  </si>
  <si>
    <t>Estrés, daños fisicos y mentales, muerte</t>
  </si>
  <si>
    <t>Personal de Vigilancia y Seguridad Fisica</t>
  </si>
  <si>
    <t>Procedimiento Operativo Normalizado.</t>
  </si>
  <si>
    <t>Inducción básica visitantes, Plan de preparación y respuesta a emergencias</t>
  </si>
  <si>
    <t>TERCEROS</t>
  </si>
  <si>
    <t>Instalaciones pisos 7 y 11</t>
  </si>
  <si>
    <t xml:space="preserve">Personas tercerizadas que trabajan en las instalaciones de Empresas Publicas de Cundinamarca </t>
  </si>
  <si>
    <t>EJECUCION DE LABORES DE ASEO Y CAFERERTIA</t>
  </si>
  <si>
    <t>Superficies deslizantes por las labores de limpieza</t>
  </si>
  <si>
    <t>Caida, golpes, traumas</t>
  </si>
  <si>
    <t>Criterios de Selección y seguimiento a proveedores y actividades tercerizadas.
Procedimiento de trabajo seguro para actividades de limpieza de instalaciones.
Señalización del área deslizante.
Inducción basica
Control Operacional HSE, Actividad realizadas por terceros contratados por proveedor de servicios de aseo y cafetería.</t>
  </si>
  <si>
    <t>Uso de elementos de protección personal calzado antideslizante</t>
  </si>
  <si>
    <t>Uso y manejo de sustancias químicas</t>
  </si>
  <si>
    <t>QUIMICO: liquidos, nieblas, rocios</t>
  </si>
  <si>
    <t>Contacto dérmico, intoxicaciones</t>
  </si>
  <si>
    <t>Fluidos proyectados en el transporte en bandejas por largos trayectos</t>
  </si>
  <si>
    <t>Quemaduras, heridas, laceraciones</t>
  </si>
  <si>
    <t xml:space="preserve">Criterios de Selección y seguimiento a proveedores y actividades tercerizadas.
Procedimiento de trabajo seguro para actividades de limpieza de instalaciones.
Señalización del área deslizante.
Inducción basica
Control Operacional HSE, Gestionar compra de carrito para el transporte de bebidas calientes para piso 7 y 11. </t>
  </si>
  <si>
    <t>Manejo de cargas, movimientos repetitivos</t>
  </si>
  <si>
    <t>Biomecánico: Esfuerzo</t>
  </si>
  <si>
    <t>Hernias, lesiones al sistema osteomuscular</t>
  </si>
  <si>
    <t>Criterios de Selección y seguimiento a proveedores y actividades tercerizadas.
Procedimiento de trabajo seguro para actividades de limpieza de instalaciones.
Señalización del área deslizante.
Inducción basica
Control Operacional HSE.</t>
  </si>
  <si>
    <t>Contacto con superficies y materiales calientes en la  Preparación del café y manipulación de la greca</t>
  </si>
  <si>
    <t>Condiciones de Seguridad: Mecánico</t>
  </si>
  <si>
    <t>Grecas ancladas</t>
  </si>
  <si>
    <t>Instructivo uso seguro de greca y manipulación de bebidas calientes.
Criterios de Selección y seguimiento a proveedores y actividades tercerizadas.</t>
  </si>
  <si>
    <t>20 (PROMEDIO DE VISITAS</t>
  </si>
  <si>
    <t>AREA</t>
  </si>
  <si>
    <t xml:space="preserve">DIRECCION DE PLANEACION </t>
  </si>
  <si>
    <t>DIRECCION DE FINANZAS Y PRESUPUESTO</t>
  </si>
  <si>
    <t>DIRECCION DE CONTABILIDAD</t>
  </si>
  <si>
    <t>DIRECCION DE GESTIÓN CONTRACTUAL</t>
  </si>
  <si>
    <t>*DIRECCION DE GESTIÓN HUMANA
*DIRECCION DE GESTIÓN DE RECURSOS FISICOS Y TI
*DIRECCION DE GESTIÓN DOCUMENTAL
*SEGURIDAD Y SALUD EN EL TRABAJO</t>
  </si>
  <si>
    <t>DIRECCIÓNES EMPRESAS PUBLICAS DE CUNDINAMARCA</t>
  </si>
  <si>
    <t>* los riesgos evaluados en alto, son priorizados para el seguimiento y valoración a la eficacia de su gestión como oportunidad de reducir su nivel</t>
  </si>
  <si>
    <t>ÁREA</t>
  </si>
  <si>
    <t>DESCRIPCIÓN DEL PELIGRO</t>
  </si>
  <si>
    <t>Dirigir, formular y adoptar  políticas, planes, programas y proyectos para su ejecución, representar legalmente la entidad y liderar su desarrollo conforme a las necesidades del área de influencia y al plan de desarrollo, a través del liderazgo en el diseño e implementación del plan estratégico bajo los lineamientos establecidos por la normatividad vigente. Direccionar el funcionamiento integral de la empresa cumplimento con lo establecido en los estatutos, la constitución y la ley.</t>
  </si>
  <si>
    <t>FÍSICO</t>
  </si>
  <si>
    <t>Síndrome del ojo seco; irritación del globo ocular; cefaleas, Fatiga visual, irritación de los ojos</t>
  </si>
  <si>
    <t>Se cuenta con persianas que permiten disminuir el nivel de iluminación natural</t>
  </si>
  <si>
    <t>Exámenes Ocupacionales Periódicos</t>
  </si>
  <si>
    <t xml:space="preserve">1. Realizar Medición de Iluminación
2. Seguimiento a exámenes Médicos Ocupacionales.
3. Realizar capacitación sobre salud visual.
</t>
  </si>
  <si>
    <t>Batería de Riesgo Psicosocial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</si>
</sst>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1"/>
      <color theme="1"/>
      <name val="Calibri"/>
      <family val="2"/>
      <scheme val="minor"/>
    </font>
    <font>
      <sz val="10"/>
      <name val="Arial"/>
      <family val="2"/>
    </font>
    <font>
      <b/>
      <sz val="12"/>
      <color theme="1"/>
      <name val="Tahoma"/>
      <family val="2"/>
    </font>
    <font>
      <b/>
      <sz val="12"/>
      <name val="Tahoma"/>
      <family val="2"/>
    </font>
    <font>
      <sz val="11"/>
      <color theme="1"/>
      <name val="Gill Sans MT"/>
      <family val="2"/>
    </font>
    <font>
      <sz val="12"/>
      <name val="Tahoma"/>
      <family val="2"/>
    </font>
    <font>
      <b/>
      <sz val="12"/>
      <color rgb="FF0097AE"/>
      <name val="Tahoma"/>
      <family val="2"/>
    </font>
    <font>
      <b/>
      <sz val="10"/>
      <color theme="0"/>
      <name val="Gill Sans MT"/>
      <family val="2"/>
    </font>
    <font>
      <b/>
      <sz val="9"/>
      <color theme="0"/>
      <name val="Gill Sans MT"/>
      <family val="2"/>
    </font>
    <font>
      <b/>
      <sz val="9"/>
      <name val="Gill Sans MT"/>
      <family val="2"/>
    </font>
    <font>
      <sz val="9"/>
      <name val="Gill Sans MT"/>
      <family val="2"/>
    </font>
    <font>
      <sz val="9"/>
      <color rgb="FFFF0000"/>
      <name val="Gill Sans MT"/>
      <family val="2"/>
    </font>
    <font>
      <b/>
      <sz val="12"/>
      <name val="Arial"/>
      <family val="2"/>
    </font>
    <font>
      <b/>
      <sz val="10"/>
      <name val="Arial"/>
      <family val="2"/>
    </font>
    <font>
      <b/>
      <sz val="12"/>
      <color indexed="81"/>
      <name val="Arial"/>
      <family val="2"/>
    </font>
    <font>
      <sz val="12"/>
      <color indexed="81"/>
      <name val="Arial"/>
      <family val="2"/>
    </font>
    <font>
      <b/>
      <sz val="10"/>
      <color indexed="81"/>
      <name val="Arial"/>
      <family val="2"/>
    </font>
    <font>
      <sz val="11"/>
      <name val="Gill Sans MT"/>
      <family val="2"/>
    </font>
    <font>
      <b/>
      <sz val="12"/>
      <color rgb="FF000000"/>
      <name val="Arial"/>
      <family val="2"/>
    </font>
    <font>
      <sz val="12"/>
      <color rgb="FF000000"/>
      <name val="Arial"/>
      <family val="2"/>
    </font>
    <font>
      <b/>
      <sz val="11"/>
      <color rgb="FF0097AE"/>
      <name val="Gill Sans MT"/>
      <family val="2"/>
    </font>
    <font>
      <b/>
      <i/>
      <sz val="12"/>
      <name val="Arial"/>
      <family val="2"/>
    </font>
    <font>
      <sz val="8"/>
      <name val="Arial"/>
      <family val="2"/>
    </font>
    <font>
      <b/>
      <sz val="8"/>
      <name val="Arial"/>
      <family val="2"/>
    </font>
    <font>
      <b/>
      <i/>
      <sz val="11"/>
      <name val="Arial"/>
      <family val="2"/>
    </font>
    <font>
      <sz val="10"/>
      <name val="Gill Sans MT"/>
      <family val="2"/>
    </font>
    <font>
      <b/>
      <sz val="10"/>
      <color rgb="FF000000"/>
      <name val="Arial"/>
      <family val="2"/>
    </font>
    <font>
      <sz val="9"/>
      <color theme="1"/>
      <name val="Gill Sans MT"/>
      <family val="2"/>
    </font>
    <font>
      <b/>
      <sz val="12"/>
      <color theme="1"/>
      <name val="Gill Sans MT"/>
      <family val="2"/>
    </font>
    <font>
      <b/>
      <sz val="14"/>
      <color theme="1"/>
      <name val="Gill Sans MT"/>
      <family val="2"/>
    </font>
    <font>
      <b/>
      <sz val="14"/>
      <name val="Gill Sans MT"/>
      <family val="2"/>
    </font>
    <font>
      <b/>
      <sz val="16"/>
      <color theme="1"/>
      <name val="Gill Sans MT"/>
      <family val="2"/>
    </font>
  </fonts>
  <fills count="9">
    <fill>
      <patternFill patternType="none"/>
    </fill>
    <fill>
      <patternFill patternType="gray125"/>
    </fill>
    <fill>
      <patternFill patternType="solid">
        <fgColor rgb="FF0097AE"/>
        <bgColor indexed="64"/>
      </patternFill>
    </fill>
    <fill>
      <patternFill patternType="solid">
        <fgColor theme="0"/>
        <bgColor indexed="64"/>
      </patternFill>
    </fill>
    <fill>
      <patternFill patternType="solid">
        <fgColor indexed="9"/>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53"/>
      </patternFill>
    </fill>
    <fill>
      <patternFill patternType="solid">
        <fgColor indexed="55"/>
        <bgColor indexed="64"/>
      </patternFill>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97AE"/>
      </left>
      <right style="thin">
        <color rgb="FF0097AE"/>
      </right>
      <top style="medium">
        <color rgb="FF0097AE"/>
      </top>
      <bottom style="thin">
        <color rgb="FF0097AE"/>
      </bottom>
      <diagonal/>
    </border>
    <border>
      <left style="thin">
        <color rgb="FF0097AE"/>
      </left>
      <right style="thin">
        <color rgb="FF0097AE"/>
      </right>
      <top style="medium">
        <color rgb="FF0097AE"/>
      </top>
      <bottom style="thin">
        <color rgb="FF0097AE"/>
      </bottom>
      <diagonal/>
    </border>
    <border>
      <left style="thin">
        <color rgb="FF0097AE"/>
      </left>
      <right style="medium">
        <color rgb="FF0097AE"/>
      </right>
      <top style="medium">
        <color rgb="FF0097AE"/>
      </top>
      <bottom style="thin">
        <color rgb="FF0097AE"/>
      </bottom>
      <diagonal/>
    </border>
    <border>
      <left style="medium">
        <color rgb="FF0097AE"/>
      </left>
      <right style="thin">
        <color rgb="FF0097AE"/>
      </right>
      <top style="thin">
        <color rgb="FF0097AE"/>
      </top>
      <bottom style="medium">
        <color rgb="FF0097AE"/>
      </bottom>
      <diagonal/>
    </border>
    <border>
      <left style="thin">
        <color rgb="FF0097AE"/>
      </left>
      <right style="thin">
        <color rgb="FF0097AE"/>
      </right>
      <top style="thin">
        <color rgb="FF0097AE"/>
      </top>
      <bottom style="medium">
        <color rgb="FF0097AE"/>
      </bottom>
      <diagonal/>
    </border>
    <border>
      <left style="thin">
        <color rgb="FF0097AE"/>
      </left>
      <right style="medium">
        <color rgb="FF0097AE"/>
      </right>
      <top style="thin">
        <color rgb="FF0097AE"/>
      </top>
      <bottom style="medium">
        <color rgb="FF0097AE"/>
      </bottom>
      <diagonal/>
    </border>
    <border>
      <left style="thin">
        <color theme="0"/>
      </left>
      <right style="thin">
        <color theme="0"/>
      </right>
      <top style="thick">
        <color rgb="FF0097AE"/>
      </top>
      <bottom/>
      <diagonal/>
    </border>
    <border>
      <left/>
      <right style="thin">
        <color theme="0"/>
      </right>
      <top style="thick">
        <color rgb="FF0097AE"/>
      </top>
      <bottom style="thin">
        <color theme="0"/>
      </bottom>
      <diagonal/>
    </border>
    <border>
      <left style="thin">
        <color theme="0"/>
      </left>
      <right style="thin">
        <color theme="0"/>
      </right>
      <top style="thick">
        <color rgb="FF0097AE"/>
      </top>
      <bottom style="thin">
        <color theme="0"/>
      </bottom>
      <diagonal/>
    </border>
    <border>
      <left style="thin">
        <color theme="0"/>
      </left>
      <right style="thick">
        <color rgb="FF0097AE"/>
      </right>
      <top style="thick">
        <color rgb="FF0097AE"/>
      </top>
      <bottom style="thin">
        <color theme="0"/>
      </bottom>
      <diagonal/>
    </border>
    <border>
      <left style="thin">
        <color theme="0"/>
      </left>
      <right style="thin">
        <color theme="0"/>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ck">
        <color rgb="FF0097AE"/>
      </right>
      <top style="thin">
        <color theme="0"/>
      </top>
      <bottom/>
      <diagonal/>
    </border>
    <border>
      <left style="thin">
        <color rgb="FF0097AE"/>
      </left>
      <right/>
      <top style="thin">
        <color rgb="FF0097AE"/>
      </top>
      <bottom/>
      <diagonal/>
    </border>
    <border>
      <left style="thin">
        <color rgb="FF0097AE"/>
      </left>
      <right style="thin">
        <color rgb="FF0097AE"/>
      </right>
      <top style="thin">
        <color rgb="FF0097AE"/>
      </top>
      <bottom/>
      <diagonal/>
    </border>
    <border>
      <left style="thin">
        <color rgb="FF0097AE"/>
      </left>
      <right/>
      <top/>
      <bottom/>
      <diagonal/>
    </border>
    <border>
      <left style="thin">
        <color rgb="FF0097AE"/>
      </left>
      <right style="thin">
        <color rgb="FF0097AE"/>
      </right>
      <top/>
      <bottom/>
      <diagonal/>
    </border>
    <border>
      <left style="thin">
        <color rgb="FF0097AE"/>
      </left>
      <right/>
      <top/>
      <bottom style="thick">
        <color rgb="FF0097AE"/>
      </bottom>
      <diagonal/>
    </border>
    <border>
      <left style="thin">
        <color rgb="FF0097AE"/>
      </left>
      <right style="thin">
        <color rgb="FF0097AE"/>
      </right>
      <top/>
      <bottom style="thick">
        <color rgb="FF0097AE"/>
      </bottom>
      <diagonal/>
    </border>
    <border>
      <left style="thin">
        <color indexed="64"/>
      </left>
      <right/>
      <top style="thin">
        <color indexed="64"/>
      </top>
      <bottom style="thin">
        <color indexed="64"/>
      </bottom>
      <diagonal/>
    </border>
    <border>
      <left/>
      <right style="thin">
        <color rgb="FF0097AE"/>
      </right>
      <top style="thin">
        <color rgb="FF0097AE"/>
      </top>
      <bottom/>
      <diagonal/>
    </border>
    <border>
      <left style="thin">
        <color rgb="FF0097AE"/>
      </left>
      <right style="thin">
        <color rgb="FF0097AE"/>
      </right>
      <top style="thin">
        <color rgb="FF0097AE"/>
      </top>
      <bottom style="thin">
        <color rgb="FF0097AE"/>
      </bottom>
      <diagonal/>
    </border>
    <border>
      <left style="thin">
        <color rgb="FF0097AE"/>
      </left>
      <right style="thick">
        <color rgb="FF0097AE"/>
      </right>
      <top style="thin">
        <color rgb="FF0097AE"/>
      </top>
      <bottom style="thin">
        <color rgb="FF0097AE"/>
      </bottom>
      <diagonal/>
    </border>
    <border>
      <left/>
      <right style="thin">
        <color rgb="FF0097AE"/>
      </right>
      <top/>
      <bottom/>
      <diagonal/>
    </border>
    <border>
      <left style="thin">
        <color rgb="FF0097AE"/>
      </left>
      <right style="thick">
        <color rgb="FF0097AE"/>
      </right>
      <top style="thin">
        <color rgb="FF0097AE"/>
      </top>
      <bottom/>
      <diagonal/>
    </border>
    <border>
      <left style="thin">
        <color rgb="FF0097AE"/>
      </left>
      <right style="thick">
        <color rgb="FF0097AE"/>
      </right>
      <top/>
      <bottom style="thick">
        <color rgb="FF0097AE"/>
      </bottom>
      <diagonal/>
    </border>
    <border>
      <left style="thin">
        <color rgb="FF0097AE"/>
      </left>
      <right style="thick">
        <color rgb="FF0097AE"/>
      </right>
      <top/>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0097AE"/>
      </left>
      <right/>
      <top style="medium">
        <color rgb="FF0097AE"/>
      </top>
      <bottom style="medium">
        <color rgb="FF0097AE"/>
      </bottom>
      <diagonal/>
    </border>
    <border>
      <left/>
      <right/>
      <top style="medium">
        <color rgb="FF0097AE"/>
      </top>
      <bottom style="medium">
        <color rgb="FF0097AE"/>
      </bottom>
      <diagonal/>
    </border>
    <border>
      <left/>
      <right style="medium">
        <color rgb="FF0097AE"/>
      </right>
      <top style="medium">
        <color rgb="FF0097AE"/>
      </top>
      <bottom style="medium">
        <color rgb="FF0097AE"/>
      </bottom>
      <diagonal/>
    </border>
    <border>
      <left/>
      <right/>
      <top/>
      <bottom style="medium">
        <color rgb="FF0097AE"/>
      </bottom>
      <diagonal/>
    </border>
    <border>
      <left style="medium">
        <color rgb="FF0097AE"/>
      </left>
      <right style="thin">
        <color rgb="FF0097AE"/>
      </right>
      <top/>
      <bottom style="thin">
        <color rgb="FF0097AE"/>
      </bottom>
      <diagonal/>
    </border>
    <border>
      <left style="thin">
        <color rgb="FF0097AE"/>
      </left>
      <right/>
      <top/>
      <bottom style="medium">
        <color rgb="FF0097AE"/>
      </bottom>
      <diagonal/>
    </border>
    <border>
      <left/>
      <right style="medium">
        <color rgb="FF0097AE"/>
      </right>
      <top/>
      <bottom style="medium">
        <color rgb="FF0097AE"/>
      </bottom>
      <diagonal/>
    </border>
    <border>
      <left/>
      <right/>
      <top style="thin">
        <color rgb="FF0097AE"/>
      </top>
      <bottom/>
      <diagonal/>
    </border>
    <border>
      <left style="thin">
        <color theme="0"/>
      </left>
      <right/>
      <top style="thick">
        <color rgb="FF0097AE"/>
      </top>
      <bottom style="thin">
        <color theme="0"/>
      </bottom>
      <diagonal/>
    </border>
    <border>
      <left style="thin">
        <color rgb="FF0097AE"/>
      </left>
      <right style="thin">
        <color theme="4"/>
      </right>
      <top style="thin">
        <color rgb="FF0097AE"/>
      </top>
      <bottom/>
      <diagonal/>
    </border>
    <border>
      <left style="thin">
        <color theme="4"/>
      </left>
      <right/>
      <top style="thin">
        <color indexed="64"/>
      </top>
      <bottom/>
      <diagonal/>
    </border>
    <border>
      <left style="thin">
        <color rgb="FF0097AE"/>
      </left>
      <right style="thin">
        <color theme="4"/>
      </right>
      <top/>
      <bottom/>
      <diagonal/>
    </border>
    <border>
      <left style="thin">
        <color theme="4"/>
      </left>
      <right/>
      <top/>
      <bottom/>
      <diagonal/>
    </border>
    <border>
      <left/>
      <right style="thin">
        <color indexed="64"/>
      </right>
      <top style="thin">
        <color indexed="64"/>
      </top>
      <bottom style="thin">
        <color indexed="64"/>
      </bottom>
      <diagonal/>
    </border>
    <border>
      <left style="thin">
        <color rgb="FF0097AE"/>
      </left>
      <right style="thin">
        <color theme="4"/>
      </right>
      <top/>
      <bottom style="thick">
        <color rgb="FF0097AE"/>
      </bottom>
      <diagonal/>
    </border>
    <border>
      <left style="thin">
        <color theme="4"/>
      </left>
      <right/>
      <top/>
      <bottom style="thick">
        <color rgb="FF0097AE"/>
      </bottom>
      <diagonal/>
    </border>
    <border>
      <left/>
      <right/>
      <top style="thin">
        <color rgb="FF0097AE"/>
      </top>
      <bottom style="medium">
        <color rgb="FF0097AE"/>
      </bottom>
      <diagonal/>
    </border>
    <border>
      <left/>
      <right style="medium">
        <color rgb="FF0097AE"/>
      </right>
      <top style="thin">
        <color rgb="FF0097AE"/>
      </top>
      <bottom style="medium">
        <color rgb="FF0097AE"/>
      </bottom>
      <diagonal/>
    </border>
    <border>
      <left/>
      <right/>
      <top style="medium">
        <color rgb="FF0097AE"/>
      </top>
      <bottom style="thick">
        <color rgb="FF0097AE"/>
      </bottom>
      <diagonal/>
    </border>
    <border>
      <left/>
      <right style="thin">
        <color rgb="FF0097AE"/>
      </right>
      <top style="thin">
        <color rgb="FF0097AE"/>
      </top>
      <bottom style="thin">
        <color rgb="FF0097AE"/>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205">
    <xf numFmtId="0" fontId="0" fillId="0" borderId="0" xfId="0"/>
    <xf numFmtId="0" fontId="5" fillId="0" borderId="0" xfId="0" applyFont="1"/>
    <xf numFmtId="0" fontId="6" fillId="0" borderId="0" xfId="2" applyFont="1" applyAlignment="1">
      <alignment horizontal="center" vertical="center" wrapText="1"/>
    </xf>
    <xf numFmtId="0" fontId="7" fillId="0" borderId="0" xfId="0" applyFont="1" applyAlignment="1">
      <alignment horizontal="left"/>
    </xf>
    <xf numFmtId="0" fontId="4" fillId="0" borderId="10" xfId="2" applyFont="1" applyBorder="1" applyAlignment="1">
      <alignment horizontal="left" vertical="center" wrapText="1"/>
    </xf>
    <xf numFmtId="0" fontId="4" fillId="0" borderId="13" xfId="2" applyFont="1" applyBorder="1" applyAlignment="1">
      <alignment horizontal="left" vertical="center" wrapText="1"/>
    </xf>
    <xf numFmtId="0" fontId="9" fillId="2" borderId="18" xfId="2" applyFont="1" applyFill="1" applyBorder="1" applyAlignment="1">
      <alignment horizontal="center" vertical="center" wrapText="1"/>
    </xf>
    <xf numFmtId="0" fontId="10" fillId="0" borderId="0" xfId="2" applyFont="1" applyAlignment="1">
      <alignment horizontal="center"/>
    </xf>
    <xf numFmtId="0" fontId="9" fillId="2" borderId="22" xfId="2" applyFont="1" applyFill="1" applyBorder="1" applyAlignment="1">
      <alignment horizontal="center" vertical="center" wrapText="1"/>
    </xf>
    <xf numFmtId="0" fontId="9" fillId="2" borderId="23" xfId="2" applyFont="1" applyFill="1" applyBorder="1" applyAlignment="1">
      <alignment horizontal="center" vertical="center" wrapText="1"/>
    </xf>
    <xf numFmtId="0" fontId="11" fillId="0" borderId="4" xfId="2" applyFont="1" applyBorder="1" applyAlignment="1">
      <alignment horizontal="center" vertical="center" wrapText="1"/>
    </xf>
    <xf numFmtId="0" fontId="11" fillId="0" borderId="4" xfId="0" quotePrefix="1"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2" applyFont="1" applyBorder="1" applyAlignment="1">
      <alignment horizontal="center" vertical="center"/>
    </xf>
    <xf numFmtId="0" fontId="12" fillId="0" borderId="4" xfId="2" applyFont="1" applyBorder="1" applyAlignment="1">
      <alignment horizontal="center" vertical="center"/>
    </xf>
    <xf numFmtId="0" fontId="10" fillId="3" borderId="4" xfId="2" applyFont="1" applyFill="1" applyBorder="1" applyAlignment="1">
      <alignment horizontal="center" vertical="center" wrapText="1"/>
    </xf>
    <xf numFmtId="0" fontId="12" fillId="0" borderId="4" xfId="2" applyFont="1" applyBorder="1" applyAlignment="1">
      <alignment horizontal="center" vertical="top" wrapText="1"/>
    </xf>
    <xf numFmtId="0" fontId="11" fillId="0" borderId="0" xfId="2" applyFont="1" applyAlignment="1">
      <alignment horizontal="center"/>
    </xf>
    <xf numFmtId="0" fontId="11" fillId="4" borderId="4" xfId="2" quotePrefix="1" applyFont="1" applyFill="1" applyBorder="1" applyAlignment="1">
      <alignment horizontal="center" vertical="center" wrapText="1"/>
    </xf>
    <xf numFmtId="0" fontId="10" fillId="4" borderId="4" xfId="2" quotePrefix="1" applyFont="1" applyFill="1" applyBorder="1" applyAlignment="1">
      <alignment horizontal="center" vertical="center" wrapText="1"/>
    </xf>
    <xf numFmtId="0" fontId="10" fillId="0" borderId="4" xfId="2" applyFont="1" applyBorder="1" applyAlignment="1">
      <alignment horizontal="center" vertical="center" wrapText="1"/>
    </xf>
    <xf numFmtId="0" fontId="14" fillId="3" borderId="4" xfId="3" applyFont="1" applyFill="1" applyBorder="1" applyAlignment="1">
      <alignment horizontal="center" vertical="center" wrapText="1"/>
    </xf>
    <xf numFmtId="0" fontId="13" fillId="5" borderId="4" xfId="3" applyFont="1" applyFill="1" applyBorder="1" applyAlignment="1">
      <alignment vertical="center" wrapText="1"/>
    </xf>
    <xf numFmtId="0" fontId="13" fillId="6" borderId="4" xfId="3" applyFont="1" applyFill="1" applyBorder="1" applyAlignment="1">
      <alignment horizontal="center" vertical="center" wrapText="1"/>
    </xf>
    <xf numFmtId="0" fontId="13" fillId="7" borderId="30" xfId="3" applyFont="1" applyFill="1" applyBorder="1" applyAlignment="1">
      <alignment horizontal="center" vertical="center" wrapText="1"/>
    </xf>
    <xf numFmtId="0" fontId="13" fillId="3" borderId="4" xfId="3" applyFont="1" applyFill="1" applyBorder="1" applyAlignment="1">
      <alignment horizontal="center" vertical="center" wrapText="1"/>
    </xf>
    <xf numFmtId="0" fontId="2" fillId="3" borderId="4" xfId="3" applyFill="1" applyBorder="1" applyAlignment="1">
      <alignment horizontal="center" vertical="center" wrapText="1"/>
    </xf>
    <xf numFmtId="0" fontId="13" fillId="3" borderId="4" xfId="3" applyFont="1" applyFill="1" applyBorder="1" applyAlignment="1">
      <alignment vertical="center" wrapText="1"/>
    </xf>
    <xf numFmtId="0" fontId="13" fillId="3" borderId="30" xfId="3" applyFont="1" applyFill="1" applyBorder="1" applyAlignment="1">
      <alignment horizontal="center" vertical="center" wrapText="1"/>
    </xf>
    <xf numFmtId="9" fontId="13" fillId="3" borderId="4" xfId="1" applyFont="1" applyFill="1" applyBorder="1" applyAlignment="1">
      <alignment vertical="center" wrapText="1"/>
    </xf>
    <xf numFmtId="9" fontId="13" fillId="3" borderId="4" xfId="1" applyFont="1" applyFill="1" applyBorder="1" applyAlignment="1">
      <alignment horizontal="center" vertical="center" wrapText="1"/>
    </xf>
    <xf numFmtId="9" fontId="13" fillId="3" borderId="30" xfId="1" applyFont="1" applyFill="1" applyBorder="1" applyAlignment="1">
      <alignment horizontal="center" vertical="center" wrapText="1"/>
    </xf>
    <xf numFmtId="164" fontId="5" fillId="0" borderId="0" xfId="0" applyNumberFormat="1" applyFont="1"/>
    <xf numFmtId="9" fontId="5" fillId="0" borderId="0" xfId="1" applyFont="1"/>
    <xf numFmtId="0" fontId="5" fillId="0" borderId="0" xfId="0" applyFont="1" applyAlignment="1">
      <alignment horizontal="center"/>
    </xf>
    <xf numFmtId="0" fontId="7" fillId="0" borderId="0" xfId="0" applyFont="1" applyAlignment="1">
      <alignment horizontal="center"/>
    </xf>
    <xf numFmtId="0" fontId="4" fillId="0" borderId="10" xfId="2" applyFont="1" applyBorder="1" applyAlignment="1">
      <alignment horizontal="center" vertical="center" wrapText="1"/>
    </xf>
    <xf numFmtId="0" fontId="4" fillId="0" borderId="13" xfId="2" applyFont="1" applyBorder="1" applyAlignment="1">
      <alignment horizontal="center" vertical="center" wrapText="1"/>
    </xf>
    <xf numFmtId="0" fontId="11" fillId="0" borderId="32" xfId="2" applyFont="1" applyBorder="1" applyAlignment="1">
      <alignment horizontal="center" vertical="center" wrapText="1"/>
    </xf>
    <xf numFmtId="0" fontId="11" fillId="0" borderId="32" xfId="0" quotePrefix="1" applyFont="1" applyBorder="1" applyAlignment="1">
      <alignment horizontal="center" vertical="center" wrapText="1"/>
    </xf>
    <xf numFmtId="0" fontId="11" fillId="0" borderId="32" xfId="0" applyFont="1" applyBorder="1" applyAlignment="1">
      <alignment horizontal="center" vertical="center" wrapText="1"/>
    </xf>
    <xf numFmtId="0" fontId="11" fillId="0" borderId="32" xfId="2" applyFont="1" applyBorder="1" applyAlignment="1">
      <alignment horizontal="center" vertical="center"/>
    </xf>
    <xf numFmtId="0" fontId="12" fillId="0" borderId="32" xfId="2" applyFont="1" applyBorder="1" applyAlignment="1">
      <alignment horizontal="center" vertical="center"/>
    </xf>
    <xf numFmtId="0" fontId="10" fillId="3" borderId="32" xfId="2" applyFont="1" applyFill="1" applyBorder="1" applyAlignment="1">
      <alignment horizontal="center" vertical="center" wrapText="1"/>
    </xf>
    <xf numFmtId="0" fontId="12" fillId="0" borderId="33" xfId="2" applyFont="1" applyBorder="1" applyAlignment="1">
      <alignment horizontal="center" vertical="top" wrapText="1"/>
    </xf>
    <xf numFmtId="0" fontId="11" fillId="0" borderId="33" xfId="2" applyFont="1" applyBorder="1" applyAlignment="1">
      <alignment horizontal="center" vertical="center" wrapText="1"/>
    </xf>
    <xf numFmtId="0" fontId="11" fillId="4" borderId="32" xfId="2" quotePrefix="1"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25" xfId="2" applyFont="1" applyBorder="1" applyAlignment="1">
      <alignment horizontal="center" vertical="center" wrapText="1"/>
    </xf>
    <xf numFmtId="0" fontId="10" fillId="4" borderId="32" xfId="2" quotePrefix="1" applyFont="1" applyFill="1" applyBorder="1" applyAlignment="1">
      <alignment horizontal="center" vertical="center" wrapText="1"/>
    </xf>
    <xf numFmtId="0" fontId="10" fillId="0" borderId="25" xfId="2" applyFont="1" applyBorder="1" applyAlignment="1">
      <alignment horizontal="center" vertical="center" wrapText="1"/>
    </xf>
    <xf numFmtId="0" fontId="11" fillId="0" borderId="35" xfId="2" applyFont="1" applyBorder="1" applyAlignment="1">
      <alignment horizontal="center" vertical="center" wrapText="1"/>
    </xf>
    <xf numFmtId="0" fontId="11" fillId="4" borderId="25" xfId="2" quotePrefix="1" applyFont="1" applyFill="1" applyBorder="1" applyAlignment="1">
      <alignment horizontal="center" vertical="center" wrapText="1"/>
    </xf>
    <xf numFmtId="0" fontId="11" fillId="0" borderId="25" xfId="2" applyFont="1" applyBorder="1" applyAlignment="1">
      <alignment horizontal="center" vertical="center"/>
    </xf>
    <xf numFmtId="0" fontId="18" fillId="0" borderId="4" xfId="0" applyFont="1" applyBorder="1" applyAlignment="1">
      <alignment horizontal="center" vertical="center" wrapText="1"/>
    </xf>
    <xf numFmtId="0" fontId="12" fillId="0" borderId="29" xfId="2" applyFont="1" applyBorder="1" applyAlignment="1">
      <alignment horizontal="center" vertical="center"/>
    </xf>
    <xf numFmtId="0" fontId="13" fillId="5" borderId="4" xfId="3" applyFont="1" applyFill="1" applyBorder="1" applyAlignment="1">
      <alignment horizontal="center" vertical="center" wrapText="1"/>
    </xf>
    <xf numFmtId="164" fontId="5" fillId="0" borderId="0" xfId="0" applyNumberFormat="1" applyFont="1" applyAlignment="1">
      <alignment horizontal="center"/>
    </xf>
    <xf numFmtId="9" fontId="5" fillId="0" borderId="0" xfId="1" applyFont="1" applyAlignment="1">
      <alignment horizontal="center"/>
    </xf>
    <xf numFmtId="0" fontId="11" fillId="4" borderId="32" xfId="2" quotePrefix="1" applyFont="1" applyFill="1" applyBorder="1" applyAlignment="1">
      <alignment horizontal="left" vertical="center" wrapText="1"/>
    </xf>
    <xf numFmtId="0" fontId="11" fillId="0" borderId="32" xfId="0" applyFont="1" applyBorder="1" applyAlignment="1">
      <alignment vertical="center" wrapText="1"/>
    </xf>
    <xf numFmtId="0" fontId="11" fillId="0" borderId="32" xfId="2" applyFont="1" applyBorder="1" applyAlignment="1">
      <alignment vertical="center" wrapText="1"/>
    </xf>
    <xf numFmtId="0" fontId="11" fillId="0" borderId="27" xfId="2" applyFont="1" applyBorder="1" applyAlignment="1">
      <alignment horizontal="center" vertical="center"/>
    </xf>
    <xf numFmtId="0" fontId="12" fillId="0" borderId="27" xfId="2" applyFont="1" applyBorder="1" applyAlignment="1">
      <alignment horizontal="center" vertical="center"/>
    </xf>
    <xf numFmtId="0" fontId="10" fillId="3" borderId="27" xfId="2" applyFont="1" applyFill="1" applyBorder="1" applyAlignment="1">
      <alignment horizontal="center" vertical="center" wrapText="1"/>
    </xf>
    <xf numFmtId="0" fontId="11" fillId="0" borderId="27" xfId="2" applyFont="1" applyBorder="1" applyAlignment="1">
      <alignment horizontal="center" vertical="center" wrapText="1"/>
    </xf>
    <xf numFmtId="0" fontId="11" fillId="0" borderId="27" xfId="2" applyFont="1" applyBorder="1" applyAlignment="1">
      <alignment horizontal="left" vertical="center" wrapText="1"/>
    </xf>
    <xf numFmtId="0" fontId="11" fillId="0" borderId="26" xfId="2" applyFont="1" applyBorder="1" applyAlignment="1">
      <alignment horizontal="left" vertical="center" wrapText="1"/>
    </xf>
    <xf numFmtId="0" fontId="11" fillId="0" borderId="37" xfId="2" applyFont="1" applyBorder="1" applyAlignment="1">
      <alignment horizontal="center" vertical="center" wrapText="1"/>
    </xf>
    <xf numFmtId="0" fontId="10" fillId="0" borderId="32" xfId="2" applyFont="1" applyBorder="1" applyAlignment="1">
      <alignment horizontal="left" vertical="center" wrapText="1"/>
    </xf>
    <xf numFmtId="0" fontId="11" fillId="0" borderId="32" xfId="0" applyFont="1" applyBorder="1" applyAlignment="1">
      <alignment horizontal="left" vertical="center" wrapText="1"/>
    </xf>
    <xf numFmtId="0" fontId="11" fillId="0" borderId="32" xfId="2" applyFont="1" applyBorder="1" applyAlignment="1">
      <alignment horizontal="center" wrapText="1"/>
    </xf>
    <xf numFmtId="0" fontId="11" fillId="0" borderId="32" xfId="2" applyFont="1" applyBorder="1" applyAlignment="1">
      <alignment horizontal="left" vertical="center" wrapText="1"/>
    </xf>
    <xf numFmtId="0" fontId="11" fillId="3" borderId="29" xfId="2" applyFont="1" applyFill="1" applyBorder="1" applyAlignment="1">
      <alignment vertical="center" wrapText="1"/>
    </xf>
    <xf numFmtId="0" fontId="11" fillId="0" borderId="29" xfId="2" applyFont="1" applyBorder="1" applyAlignment="1">
      <alignment vertical="center" wrapText="1"/>
    </xf>
    <xf numFmtId="0" fontId="5" fillId="0" borderId="29" xfId="0" applyFont="1" applyBorder="1"/>
    <xf numFmtId="0" fontId="5" fillId="0" borderId="36" xfId="0" applyFont="1" applyBorder="1"/>
    <xf numFmtId="0" fontId="3" fillId="0" borderId="1" xfId="2" applyFont="1" applyBorder="1" applyAlignment="1">
      <alignment vertical="center" wrapText="1"/>
    </xf>
    <xf numFmtId="0" fontId="3" fillId="0" borderId="2" xfId="2" applyFont="1" applyBorder="1" applyAlignment="1">
      <alignment vertical="center" wrapText="1"/>
    </xf>
    <xf numFmtId="0" fontId="3" fillId="0" borderId="5" xfId="2" applyFont="1" applyBorder="1" applyAlignment="1">
      <alignment vertical="center" wrapText="1"/>
    </xf>
    <xf numFmtId="0" fontId="3" fillId="0" borderId="6" xfId="2" applyFont="1" applyBorder="1" applyAlignment="1">
      <alignment vertical="center" wrapText="1"/>
    </xf>
    <xf numFmtId="0" fontId="3" fillId="0" borderId="7" xfId="2" applyFont="1" applyBorder="1" applyAlignment="1">
      <alignment vertical="center" wrapText="1"/>
    </xf>
    <xf numFmtId="0" fontId="3" fillId="0" borderId="8" xfId="2" applyFont="1" applyBorder="1" applyAlignment="1">
      <alignment vertical="center" wrapText="1"/>
    </xf>
    <xf numFmtId="0" fontId="11" fillId="0" borderId="0" xfId="2" applyFont="1" applyAlignment="1">
      <alignment horizontal="center" vertical="center" wrapText="1"/>
    </xf>
    <xf numFmtId="0" fontId="21" fillId="0" borderId="0" xfId="0" applyFont="1" applyAlignment="1">
      <alignment horizontal="left"/>
    </xf>
    <xf numFmtId="0" fontId="11" fillId="4" borderId="25" xfId="2" quotePrefix="1" applyFont="1" applyFill="1" applyBorder="1" applyAlignment="1">
      <alignment horizontal="left" vertical="center" wrapText="1"/>
    </xf>
    <xf numFmtId="0" fontId="11" fillId="0" borderId="25" xfId="0" applyFont="1" applyBorder="1" applyAlignment="1">
      <alignment vertical="center" wrapText="1"/>
    </xf>
    <xf numFmtId="0" fontId="11" fillId="0" borderId="25" xfId="2" applyFont="1" applyBorder="1" applyAlignment="1">
      <alignment vertical="center" wrapText="1"/>
    </xf>
    <xf numFmtId="0" fontId="11" fillId="0" borderId="25" xfId="2" applyFont="1" applyBorder="1" applyAlignment="1">
      <alignment horizontal="left" vertical="center" wrapText="1"/>
    </xf>
    <xf numFmtId="0" fontId="0" fillId="4" borderId="0" xfId="0" applyFill="1"/>
    <xf numFmtId="0" fontId="23" fillId="4" borderId="0" xfId="0" applyFont="1" applyFill="1"/>
    <xf numFmtId="0" fontId="24" fillId="8" borderId="39" xfId="0" applyFont="1" applyFill="1" applyBorder="1" applyAlignment="1">
      <alignment horizontal="center" vertical="center" wrapText="1"/>
    </xf>
    <xf numFmtId="0" fontId="24" fillId="8" borderId="40" xfId="0" applyFont="1" applyFill="1" applyBorder="1" applyAlignment="1">
      <alignment horizontal="center" vertical="center" wrapText="1"/>
    </xf>
    <xf numFmtId="0" fontId="24" fillId="8" borderId="41" xfId="0" applyFont="1" applyFill="1" applyBorder="1" applyAlignment="1">
      <alignment horizontal="center" vertical="center" wrapText="1"/>
    </xf>
    <xf numFmtId="0" fontId="23" fillId="0" borderId="42" xfId="0" applyFont="1" applyBorder="1" applyAlignment="1">
      <alignment horizontal="center" vertical="center"/>
    </xf>
    <xf numFmtId="0" fontId="23" fillId="0" borderId="4" xfId="0" applyFont="1" applyBorder="1" applyAlignment="1">
      <alignment horizontal="center" vertical="center"/>
    </xf>
    <xf numFmtId="0" fontId="23" fillId="0" borderId="43"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44" xfId="0" applyFont="1" applyBorder="1" applyAlignment="1">
      <alignment horizontal="center" vertical="center"/>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4" xfId="0" applyFont="1" applyBorder="1" applyAlignment="1">
      <alignment horizontal="center" vertical="center" wrapText="1"/>
    </xf>
    <xf numFmtId="0" fontId="24" fillId="8" borderId="4" xfId="0" applyFont="1" applyFill="1" applyBorder="1" applyAlignment="1">
      <alignment horizontal="center"/>
    </xf>
    <xf numFmtId="0" fontId="23" fillId="0" borderId="4" xfId="0" applyFont="1" applyBorder="1" applyAlignment="1">
      <alignment vertical="center"/>
    </xf>
    <xf numFmtId="0" fontId="23" fillId="0" borderId="4" xfId="0" applyFont="1" applyBorder="1" applyAlignment="1">
      <alignment vertical="center" wrapText="1"/>
    </xf>
    <xf numFmtId="0" fontId="4" fillId="0" borderId="0" xfId="2" applyFont="1" applyAlignment="1">
      <alignment horizontal="left" vertical="center" wrapText="1"/>
    </xf>
    <xf numFmtId="0" fontId="4" fillId="0" borderId="51" xfId="2" applyFont="1" applyBorder="1" applyAlignment="1">
      <alignment horizontal="center" vertical="center" wrapText="1"/>
    </xf>
    <xf numFmtId="0" fontId="3" fillId="0" borderId="0" xfId="0" applyFont="1" applyAlignment="1">
      <alignment horizontal="center" vertical="center" wrapText="1"/>
    </xf>
    <xf numFmtId="0" fontId="11" fillId="3" borderId="4" xfId="2" applyFont="1" applyFill="1" applyBorder="1" applyAlignment="1">
      <alignment horizontal="center" vertical="center" wrapText="1"/>
    </xf>
    <xf numFmtId="0" fontId="11" fillId="3" borderId="0" xfId="2" applyFont="1" applyFill="1" applyAlignment="1">
      <alignment vertical="center" wrapText="1"/>
    </xf>
    <xf numFmtId="0" fontId="11" fillId="0" borderId="0" xfId="2" applyFont="1" applyAlignment="1">
      <alignment vertical="center" wrapText="1"/>
    </xf>
    <xf numFmtId="0" fontId="28" fillId="0" borderId="4" xfId="2" applyFont="1" applyBorder="1" applyAlignment="1">
      <alignment horizontal="center" vertical="center" wrapText="1"/>
    </xf>
    <xf numFmtId="0" fontId="11" fillId="0" borderId="60" xfId="2" applyFont="1" applyBorder="1" applyAlignment="1">
      <alignment horizontal="center" vertical="center" wrapText="1"/>
    </xf>
    <xf numFmtId="17" fontId="4" fillId="0" borderId="0" xfId="2" applyNumberFormat="1" applyFont="1" applyAlignment="1">
      <alignment horizontal="left" vertical="center" wrapText="1"/>
    </xf>
    <xf numFmtId="0" fontId="3" fillId="0" borderId="0" xfId="2" applyFont="1" applyAlignment="1">
      <alignment horizontal="center" vertical="center" wrapText="1"/>
    </xf>
    <xf numFmtId="0" fontId="11" fillId="0" borderId="66" xfId="2" applyFont="1" applyBorder="1" applyAlignment="1">
      <alignment horizontal="center" vertical="center" wrapText="1"/>
    </xf>
    <xf numFmtId="0" fontId="13" fillId="3" borderId="4" xfId="3" applyFont="1" applyFill="1" applyBorder="1" applyAlignment="1">
      <alignment horizontal="center" vertical="center" wrapText="1"/>
    </xf>
    <xf numFmtId="0" fontId="4" fillId="0" borderId="11" xfId="2" applyFont="1" applyBorder="1" applyAlignment="1">
      <alignment horizontal="left" vertical="center" wrapText="1"/>
    </xf>
    <xf numFmtId="0" fontId="4" fillId="0" borderId="12" xfId="2" applyFont="1" applyBorder="1" applyAlignment="1">
      <alignment horizontal="left" vertical="center" wrapText="1"/>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4" fillId="0" borderId="4" xfId="2" applyFont="1" applyBorder="1" applyAlignment="1">
      <alignment horizontal="right" vertical="center" wrapText="1"/>
    </xf>
    <xf numFmtId="0" fontId="3" fillId="0" borderId="4" xfId="2" applyFont="1" applyBorder="1" applyAlignment="1">
      <alignment horizontal="right" vertical="center" wrapText="1"/>
    </xf>
    <xf numFmtId="0" fontId="9" fillId="2" borderId="18"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4" fillId="0" borderId="14" xfId="2" applyFont="1" applyBorder="1" applyAlignment="1">
      <alignment horizontal="left" vertical="center" wrapText="1"/>
    </xf>
    <xf numFmtId="0" fontId="4" fillId="0" borderId="15" xfId="2" applyFont="1" applyBorder="1" applyAlignment="1">
      <alignment horizontal="left" vertical="center" wrapText="1"/>
    </xf>
    <xf numFmtId="0" fontId="8" fillId="2" borderId="16"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2" xfId="0" applyFont="1" applyFill="1" applyBorder="1" applyAlignment="1">
      <alignment horizontal="center" vertical="center" wrapText="1"/>
    </xf>
    <xf numFmtId="17" fontId="4" fillId="0" borderId="14" xfId="2" applyNumberFormat="1" applyFont="1" applyBorder="1" applyAlignment="1">
      <alignment horizontal="left" vertical="center" wrapText="1"/>
    </xf>
    <xf numFmtId="0" fontId="11" fillId="3" borderId="24"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3" borderId="28" xfId="2" applyFont="1" applyFill="1" applyBorder="1" applyAlignment="1">
      <alignment horizontal="center" vertical="center" wrapText="1"/>
    </xf>
    <xf numFmtId="0" fontId="11" fillId="3" borderId="25" xfId="2" applyFont="1" applyFill="1" applyBorder="1" applyAlignment="1">
      <alignment horizontal="center" vertical="center" wrapText="1"/>
    </xf>
    <xf numFmtId="0" fontId="11" fillId="3" borderId="27" xfId="2" applyFont="1" applyFill="1" applyBorder="1" applyAlignment="1">
      <alignment horizontal="center" vertical="center" wrapText="1"/>
    </xf>
    <xf numFmtId="0" fontId="11" fillId="3" borderId="29" xfId="2" applyFont="1" applyFill="1" applyBorder="1" applyAlignment="1">
      <alignment horizontal="center" vertical="center" wrapText="1"/>
    </xf>
    <xf numFmtId="0" fontId="11" fillId="0" borderId="25" xfId="2" applyFont="1" applyBorder="1" applyAlignment="1">
      <alignment horizontal="center" vertical="center" wrapText="1"/>
    </xf>
    <xf numFmtId="0" fontId="11" fillId="0" borderId="27" xfId="2" applyFont="1" applyBorder="1" applyAlignment="1">
      <alignment horizontal="center" vertical="center" wrapText="1"/>
    </xf>
    <xf numFmtId="0" fontId="11" fillId="0" borderId="29" xfId="2" applyFont="1" applyBorder="1" applyAlignment="1">
      <alignment horizontal="center" vertical="center" wrapText="1"/>
    </xf>
    <xf numFmtId="0" fontId="4" fillId="0" borderId="65" xfId="2" applyFont="1" applyBorder="1" applyAlignment="1">
      <alignment horizontal="left" vertical="center" wrapText="1"/>
    </xf>
    <xf numFmtId="0" fontId="4" fillId="0" borderId="63" xfId="2" applyFont="1" applyBorder="1" applyAlignment="1">
      <alignment horizontal="left" vertical="center" wrapText="1"/>
    </xf>
    <xf numFmtId="0" fontId="4" fillId="0" borderId="64" xfId="2" applyFont="1" applyBorder="1" applyAlignment="1">
      <alignment horizontal="left" vertical="center" wrapText="1"/>
    </xf>
    <xf numFmtId="0" fontId="3" fillId="0" borderId="65" xfId="2" applyFont="1" applyBorder="1" applyAlignment="1">
      <alignment horizontal="left" vertical="center" wrapText="1"/>
    </xf>
    <xf numFmtId="0" fontId="11" fillId="3" borderId="31" xfId="2" applyFont="1" applyFill="1" applyBorder="1" applyAlignment="1">
      <alignment horizontal="center" vertical="center" wrapText="1"/>
    </xf>
    <xf numFmtId="0" fontId="11" fillId="3" borderId="34" xfId="2" applyFont="1" applyFill="1" applyBorder="1" applyAlignment="1">
      <alignment horizontal="center" vertical="center" wrapText="1"/>
    </xf>
    <xf numFmtId="0" fontId="4" fillId="0" borderId="52" xfId="2" applyFont="1" applyBorder="1" applyAlignment="1">
      <alignment horizontal="left" vertical="center" wrapText="1"/>
    </xf>
    <xf numFmtId="0" fontId="4" fillId="0" borderId="50" xfId="2" applyFont="1" applyBorder="1" applyAlignment="1">
      <alignment horizontal="left" vertical="center" wrapText="1"/>
    </xf>
    <xf numFmtId="0" fontId="4" fillId="0" borderId="53" xfId="2" applyFont="1" applyBorder="1" applyAlignment="1">
      <alignment horizontal="left" vertical="center" wrapText="1"/>
    </xf>
    <xf numFmtId="0" fontId="4" fillId="0" borderId="4" xfId="2" applyFont="1" applyBorder="1" applyAlignment="1">
      <alignment horizontal="center" vertical="center" wrapText="1"/>
    </xf>
    <xf numFmtId="0" fontId="3" fillId="0" borderId="4" xfId="2" applyFont="1" applyBorder="1" applyAlignment="1">
      <alignment horizontal="center" vertical="center" wrapText="1"/>
    </xf>
    <xf numFmtId="0" fontId="3" fillId="0" borderId="4" xfId="0" applyFont="1" applyBorder="1" applyAlignment="1">
      <alignment horizontal="center" vertical="center" wrapText="1"/>
    </xf>
    <xf numFmtId="0" fontId="4" fillId="0" borderId="47" xfId="2" applyFont="1" applyBorder="1" applyAlignment="1">
      <alignment horizontal="left" vertical="center" wrapText="1"/>
    </xf>
    <xf numFmtId="0" fontId="4" fillId="0" borderId="48" xfId="2" applyFont="1" applyBorder="1" applyAlignment="1">
      <alignment horizontal="left" vertical="center" wrapText="1"/>
    </xf>
    <xf numFmtId="0" fontId="4" fillId="0" borderId="49" xfId="2" applyFont="1" applyBorder="1" applyAlignment="1">
      <alignment horizontal="left" vertical="center" wrapText="1"/>
    </xf>
    <xf numFmtId="0" fontId="11" fillId="0" borderId="24" xfId="2" applyFont="1" applyBorder="1" applyAlignment="1">
      <alignment horizontal="center" vertical="center" wrapText="1"/>
    </xf>
    <xf numFmtId="0" fontId="11" fillId="0" borderId="26" xfId="2" applyFont="1" applyBorder="1" applyAlignment="1">
      <alignment horizontal="center" vertical="center" wrapText="1"/>
    </xf>
    <xf numFmtId="0" fontId="11" fillId="0" borderId="28" xfId="2" applyFont="1" applyBorder="1" applyAlignment="1">
      <alignment horizontal="center" vertical="center" wrapText="1"/>
    </xf>
    <xf numFmtId="0" fontId="26" fillId="0" borderId="25" xfId="2" applyFont="1" applyBorder="1" applyAlignment="1">
      <alignment horizontal="center" vertical="center" wrapText="1"/>
    </xf>
    <xf numFmtId="0" fontId="26" fillId="0" borderId="27" xfId="2" applyFont="1" applyBorder="1" applyAlignment="1">
      <alignment horizontal="center" vertical="center" wrapText="1"/>
    </xf>
    <xf numFmtId="0" fontId="26" fillId="0" borderId="29" xfId="2" applyFont="1" applyBorder="1" applyAlignment="1">
      <alignment horizontal="center" vertical="center" wrapText="1"/>
    </xf>
    <xf numFmtId="0" fontId="11" fillId="3" borderId="32" xfId="2" applyFont="1" applyFill="1" applyBorder="1" applyAlignment="1">
      <alignment horizontal="center" vertical="center" wrapText="1"/>
    </xf>
    <xf numFmtId="0" fontId="11" fillId="3" borderId="54" xfId="2" applyFont="1" applyFill="1" applyBorder="1" applyAlignment="1">
      <alignment horizontal="center" vertical="center" wrapText="1"/>
    </xf>
    <xf numFmtId="0" fontId="11" fillId="3" borderId="0" xfId="2" applyFont="1" applyFill="1" applyAlignment="1">
      <alignment horizontal="center" vertical="center" wrapText="1"/>
    </xf>
    <xf numFmtId="0" fontId="11" fillId="3" borderId="9" xfId="2" applyFont="1" applyFill="1" applyBorder="1" applyAlignment="1">
      <alignment horizontal="center" vertical="center" wrapText="1"/>
    </xf>
    <xf numFmtId="0" fontId="11" fillId="0" borderId="54" xfId="2" applyFont="1" applyBorder="1" applyAlignment="1">
      <alignment horizontal="center" vertical="center" wrapText="1"/>
    </xf>
    <xf numFmtId="0" fontId="11" fillId="0" borderId="0" xfId="2" applyFont="1" applyAlignment="1">
      <alignment horizontal="center" vertical="center" wrapText="1"/>
    </xf>
    <xf numFmtId="0" fontId="11" fillId="0" borderId="9" xfId="2" applyFont="1" applyBorder="1" applyAlignment="1">
      <alignment horizontal="center" vertical="center" wrapText="1"/>
    </xf>
    <xf numFmtId="0" fontId="4" fillId="0" borderId="65" xfId="2" applyFont="1" applyBorder="1" applyAlignment="1">
      <alignment horizontal="center" vertical="center" wrapText="1"/>
    </xf>
    <xf numFmtId="0" fontId="30" fillId="0" borderId="65" xfId="2" applyFont="1" applyBorder="1" applyAlignment="1">
      <alignment horizontal="left" vertical="center" wrapText="1"/>
    </xf>
    <xf numFmtId="0" fontId="29" fillId="0" borderId="65" xfId="2" applyFont="1" applyBorder="1" applyAlignment="1">
      <alignment horizontal="left" vertical="center" wrapText="1"/>
    </xf>
    <xf numFmtId="0" fontId="31" fillId="0" borderId="65" xfId="2" applyFont="1" applyBorder="1" applyAlignment="1">
      <alignment horizontal="left" vertical="center" wrapText="1"/>
    </xf>
    <xf numFmtId="17" fontId="4" fillId="0" borderId="47" xfId="2" applyNumberFormat="1" applyFont="1" applyBorder="1" applyAlignment="1">
      <alignment horizontal="left" vertical="center" wrapText="1"/>
    </xf>
    <xf numFmtId="0" fontId="32" fillId="0" borderId="65" xfId="2" applyFont="1" applyBorder="1" applyAlignment="1">
      <alignment horizontal="left" vertical="center" wrapText="1"/>
    </xf>
    <xf numFmtId="0" fontId="11" fillId="3" borderId="4" xfId="2" applyFont="1" applyFill="1" applyBorder="1" applyAlignment="1">
      <alignment horizontal="center" vertical="center" wrapText="1"/>
    </xf>
    <xf numFmtId="0" fontId="11" fillId="0" borderId="4" xfId="2" applyFont="1" applyBorder="1" applyAlignment="1">
      <alignment horizontal="center" vertical="center" wrapText="1"/>
    </xf>
    <xf numFmtId="0" fontId="11" fillId="0" borderId="56" xfId="2" applyFont="1" applyBorder="1" applyAlignment="1">
      <alignment horizontal="center" vertical="center" wrapText="1"/>
    </xf>
    <xf numFmtId="0" fontId="11" fillId="0" borderId="58" xfId="2" applyFont="1" applyBorder="1" applyAlignment="1">
      <alignment horizontal="center" vertical="center" wrapText="1"/>
    </xf>
    <xf numFmtId="0" fontId="11" fillId="0" borderId="61" xfId="2" applyFont="1" applyBorder="1" applyAlignment="1">
      <alignment horizontal="center" vertical="center" wrapText="1"/>
    </xf>
    <xf numFmtId="0" fontId="11" fillId="0" borderId="57" xfId="2" applyFont="1" applyBorder="1" applyAlignment="1">
      <alignment horizontal="center" vertical="center" wrapText="1"/>
    </xf>
    <xf numFmtId="0" fontId="11" fillId="0" borderId="59" xfId="2" applyFont="1" applyBorder="1" applyAlignment="1">
      <alignment horizontal="center" vertical="center" wrapText="1"/>
    </xf>
    <xf numFmtId="0" fontId="11" fillId="0" borderId="62" xfId="2" applyFont="1" applyBorder="1" applyAlignment="1">
      <alignment horizontal="center" vertical="center" wrapText="1"/>
    </xf>
    <xf numFmtId="0" fontId="9" fillId="2" borderId="55" xfId="2" applyFont="1" applyFill="1" applyBorder="1" applyAlignment="1">
      <alignment horizontal="center" vertical="center" wrapText="1"/>
    </xf>
    <xf numFmtId="0" fontId="9" fillId="2" borderId="17" xfId="2" applyFont="1" applyFill="1" applyBorder="1" applyAlignment="1">
      <alignment horizontal="center" vertical="center" wrapText="1"/>
    </xf>
    <xf numFmtId="0" fontId="22" fillId="0" borderId="0" xfId="0" applyFont="1" applyAlignment="1">
      <alignment horizontal="center"/>
    </xf>
    <xf numFmtId="0" fontId="22" fillId="4" borderId="38" xfId="0" applyFont="1" applyFill="1" applyBorder="1" applyAlignment="1">
      <alignment horizontal="center"/>
    </xf>
    <xf numFmtId="0" fontId="25" fillId="4" borderId="0" xfId="0" applyFont="1" applyFill="1" applyAlignment="1">
      <alignment horizontal="center"/>
    </xf>
    <xf numFmtId="0" fontId="24" fillId="8" borderId="4" xfId="0" applyFont="1" applyFill="1" applyBorder="1" applyAlignment="1">
      <alignment horizontal="center" vertical="center" wrapText="1"/>
    </xf>
  </cellXfs>
  <cellStyles count="4">
    <cellStyle name="Normal" xfId="0" builtinId="0"/>
    <cellStyle name="Normal 2 2" xfId="2" xr:uid="{00000000-0005-0000-0000-000001000000}"/>
    <cellStyle name="Normal_RES" xfId="3" xr:uid="{00000000-0005-0000-0000-000002000000}"/>
    <cellStyle name="Porcentaje" xfId="1" builtinId="5"/>
  </cellStyles>
  <dxfs count="72">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
      <font>
        <b/>
        <i val="0"/>
        <color theme="1"/>
      </font>
      <fill>
        <patternFill>
          <bgColor rgb="FF008000"/>
        </patternFill>
      </fill>
    </dxf>
    <dxf>
      <font>
        <b/>
        <i val="0"/>
        <color theme="1"/>
      </font>
      <fill>
        <patternFill>
          <bgColor rgb="FFFFFF00"/>
        </patternFill>
      </fill>
    </dxf>
    <dxf>
      <font>
        <b/>
        <i val="0"/>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4EAD-7344-A814-F6985216A853}"/>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4EAD-7344-A814-F6985216A853}"/>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4EAD-7344-A814-F6985216A85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'GERENCIA GENERAL'!$B$26:$D$26</c:f>
              <c:strCache>
                <c:ptCount val="3"/>
                <c:pt idx="0">
                  <c:v>BAJO</c:v>
                </c:pt>
                <c:pt idx="1">
                  <c:v>MEDIO</c:v>
                </c:pt>
                <c:pt idx="2">
                  <c:v>ALTO</c:v>
                </c:pt>
              </c:strCache>
            </c:strRef>
          </c:cat>
          <c:val>
            <c:numRef>
              <c:f>'GERENCIA GENERAL'!$B$28:$D$28</c:f>
              <c:numCache>
                <c:formatCode>0%</c:formatCode>
                <c:ptCount val="3"/>
                <c:pt idx="0">
                  <c:v>0.16666666666666666</c:v>
                </c:pt>
                <c:pt idx="1">
                  <c:v>0.75</c:v>
                </c:pt>
                <c:pt idx="2">
                  <c:v>8.3333333333333329E-2</c:v>
                </c:pt>
              </c:numCache>
            </c:numRef>
          </c:val>
          <c:extLst>
            <c:ext xmlns:c16="http://schemas.microsoft.com/office/drawing/2014/chart" uri="{C3380CC4-5D6E-409C-BE32-E72D297353CC}">
              <c16:uniqueId val="{00000000-61EA-4A40-9DC6-445BE651C8BA}"/>
            </c:ext>
          </c:extLst>
        </c:ser>
        <c:ser>
          <c:idx val="1"/>
          <c:order val="1"/>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7-4EAD-7344-A814-F6985216A853}"/>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9-4EAD-7344-A814-F6985216A853}"/>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4EAD-7344-A814-F6985216A853}"/>
              </c:ext>
            </c:extLst>
          </c:dPt>
          <c:cat>
            <c:strRef>
              <c:f>'GERENCIA GENERAL'!$B$26:$D$26</c:f>
              <c:strCache>
                <c:ptCount val="3"/>
                <c:pt idx="0">
                  <c:v>BAJO</c:v>
                </c:pt>
                <c:pt idx="1">
                  <c:v>MEDIO</c:v>
                </c:pt>
                <c:pt idx="2">
                  <c:v>ALTO</c:v>
                </c:pt>
              </c:strCache>
            </c:strRef>
          </c:cat>
          <c:val>
            <c:numRef>
              <c:f>'GERENCIA GENERAL'!$B$28:$D$28</c:f>
              <c:numCache>
                <c:formatCode>0%</c:formatCode>
                <c:ptCount val="3"/>
                <c:pt idx="0">
                  <c:v>0.16666666666666666</c:v>
                </c:pt>
                <c:pt idx="1">
                  <c:v>0.75</c:v>
                </c:pt>
                <c:pt idx="2">
                  <c:v>8.3333333333333329E-2</c:v>
                </c:pt>
              </c:numCache>
            </c:numRef>
          </c:val>
          <c:extLst>
            <c:ext xmlns:c16="http://schemas.microsoft.com/office/drawing/2014/chart" uri="{C3380CC4-5D6E-409C-BE32-E72D297353CC}">
              <c16:uniqueId val="{00000001-61EA-4A40-9DC6-445BE651C8BA}"/>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F055-2C4E-8AC1-F9B9A5584FED}"/>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F055-2C4E-8AC1-F9B9A5584FED}"/>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F055-2C4E-8AC1-F9B9A5584F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DE INTERVENTORIA'!$B$31:$D$31</c:f>
              <c:strCache>
                <c:ptCount val="3"/>
                <c:pt idx="0">
                  <c:v>BAJO</c:v>
                </c:pt>
                <c:pt idx="1">
                  <c:v>MEDIO</c:v>
                </c:pt>
                <c:pt idx="2">
                  <c:v>ALTO</c:v>
                </c:pt>
              </c:strCache>
            </c:strRef>
          </c:cat>
          <c:val>
            <c:numRef>
              <c:f>'DIR DE INTERVENTORIA'!$B$33:$D$33</c:f>
              <c:numCache>
                <c:formatCode>0%</c:formatCode>
                <c:ptCount val="3"/>
                <c:pt idx="0">
                  <c:v>0.23529411764705882</c:v>
                </c:pt>
                <c:pt idx="1">
                  <c:v>0.6470588235294118</c:v>
                </c:pt>
                <c:pt idx="2">
                  <c:v>0.11764705882352941</c:v>
                </c:pt>
              </c:numCache>
            </c:numRef>
          </c:val>
          <c:extLst>
            <c:ext xmlns:c16="http://schemas.microsoft.com/office/drawing/2014/chart" uri="{C3380CC4-5D6E-409C-BE32-E72D297353CC}">
              <c16:uniqueId val="{00000000-EC3D-4622-B94B-42973C6E4BD2}"/>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117E-2348-A0F5-7D3560BD9CD8}"/>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117E-2348-A0F5-7D3560BD9CD8}"/>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117E-2348-A0F5-7D3560BD9CD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ASUNTOS AMBIENTALES'!$B$26:$D$26</c:f>
              <c:strCache>
                <c:ptCount val="3"/>
                <c:pt idx="0">
                  <c:v>BAJO</c:v>
                </c:pt>
                <c:pt idx="1">
                  <c:v>MEDIO</c:v>
                </c:pt>
                <c:pt idx="2">
                  <c:v>ALTO</c:v>
                </c:pt>
              </c:strCache>
            </c:strRef>
          </c:cat>
          <c:val>
            <c:numRef>
              <c:f>'DIR ASUNTOS AMBIENTALES'!$B$28:$D$28</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903B-44A1-9887-823D5FDDEF1C}"/>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AA10-F74E-893C-30F10CD7F14D}"/>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AA10-F74E-893C-30F10CD7F14D}"/>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AA10-F74E-893C-30F10CD7F14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'SUBGERENCIA DE OPERACIONES'!$B$26:$D$26</c:f>
              <c:strCache>
                <c:ptCount val="3"/>
                <c:pt idx="0">
                  <c:v>BAJO</c:v>
                </c:pt>
                <c:pt idx="1">
                  <c:v>MEDIO</c:v>
                </c:pt>
                <c:pt idx="2">
                  <c:v>ALTO</c:v>
                </c:pt>
              </c:strCache>
            </c:strRef>
          </c:cat>
          <c:val>
            <c:numRef>
              <c:f>'SUBGERENCIA DE OPERACIONES'!$B$28:$D$28</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2F28-4CB0-891D-7FDD1893D0F2}"/>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871E-4445-8BE3-48C77ACE7CD2}"/>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871E-4445-8BE3-48C77ACE7CD2}"/>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871E-4445-8BE3-48C77ACE7CD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OPERATIVA Y PROYECTOS ESPE'!$B$33:$D$33</c:f>
              <c:strCache>
                <c:ptCount val="3"/>
                <c:pt idx="0">
                  <c:v>BAJO</c:v>
                </c:pt>
                <c:pt idx="1">
                  <c:v>MEDIO</c:v>
                </c:pt>
                <c:pt idx="2">
                  <c:v>ALTO</c:v>
                </c:pt>
              </c:strCache>
            </c:strRef>
          </c:cat>
          <c:val>
            <c:numRef>
              <c:f>'DIR OPERATIVA Y PROYECTOS ESPE'!$B$35:$D$35</c:f>
              <c:numCache>
                <c:formatCode>0%</c:formatCode>
                <c:ptCount val="3"/>
                <c:pt idx="0">
                  <c:v>0.16666666666666666</c:v>
                </c:pt>
                <c:pt idx="1">
                  <c:v>0.77777777777777779</c:v>
                </c:pt>
                <c:pt idx="2">
                  <c:v>5.5555555555555552E-2</c:v>
                </c:pt>
              </c:numCache>
            </c:numRef>
          </c:val>
          <c:extLst>
            <c:ext xmlns:c16="http://schemas.microsoft.com/office/drawing/2014/chart" uri="{C3380CC4-5D6E-409C-BE32-E72D297353CC}">
              <c16:uniqueId val="{00000000-51CD-46F0-8A5A-2866AA4788D1}"/>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AC87-2E4D-B797-364A0013974C}"/>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AC87-2E4D-B797-364A0013974C}"/>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AC87-2E4D-B797-364A001397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ASEGURAMIENTO DE LA PRESTAC'!$B$26:$D$26</c:f>
              <c:strCache>
                <c:ptCount val="3"/>
                <c:pt idx="0">
                  <c:v>BAJO</c:v>
                </c:pt>
                <c:pt idx="1">
                  <c:v>MEDIO</c:v>
                </c:pt>
                <c:pt idx="2">
                  <c:v>ALTO</c:v>
                </c:pt>
              </c:strCache>
            </c:strRef>
          </c:cat>
          <c:val>
            <c:numRef>
              <c:f>'DIR ASEGURAMIENTO DE LA PRESTAC'!$B$28:$D$28</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2BA9-4D32-AA66-AD2F8157A8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ECF7-DD4F-A565-0B1D3BE12C5D}"/>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ECF7-DD4F-A565-0B1D3BE12C5D}"/>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ECF7-DD4F-A565-0B1D3BE12C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'SECRETARIA DE ASUNTOS CORP'!$B$27:$D$27</c:f>
              <c:strCache>
                <c:ptCount val="3"/>
                <c:pt idx="0">
                  <c:v>BAJO</c:v>
                </c:pt>
                <c:pt idx="1">
                  <c:v>MEDIO</c:v>
                </c:pt>
                <c:pt idx="2">
                  <c:v>ALTO</c:v>
                </c:pt>
              </c:strCache>
            </c:strRef>
          </c:cat>
          <c:val>
            <c:numRef>
              <c:f>'SECRETARIA DE ASUNTOS CORP'!$B$29:$D$29</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A9DF-4D6E-A63A-0945A6783CE8}"/>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614B-5A45-AD85-F5E34ED5036A}"/>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614B-5A45-AD85-F5E34ED5036A}"/>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614B-5A45-AD85-F5E34ED5036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FINANZAS Y PRESUPESTOS'!$B$26:$D$26</c:f>
              <c:strCache>
                <c:ptCount val="3"/>
                <c:pt idx="0">
                  <c:v>BAJO</c:v>
                </c:pt>
                <c:pt idx="1">
                  <c:v>MEDIO</c:v>
                </c:pt>
                <c:pt idx="2">
                  <c:v>ALTO</c:v>
                </c:pt>
              </c:strCache>
            </c:strRef>
          </c:cat>
          <c:val>
            <c:numRef>
              <c:f>'DIR FINANZAS Y PRESUPESTOS'!$B$28:$D$28</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AC2E-4D3C-B4FD-B85E742F36C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6E46-D940-B754-9F9A42B6E491}"/>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6E46-D940-B754-9F9A42B6E491}"/>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6E46-D940-B754-9F9A42B6E49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CONTABILIDAD'!$B$26:$D$26</c:f>
              <c:strCache>
                <c:ptCount val="3"/>
                <c:pt idx="0">
                  <c:v>BAJO</c:v>
                </c:pt>
                <c:pt idx="1">
                  <c:v>MEDIO</c:v>
                </c:pt>
                <c:pt idx="2">
                  <c:v>ALTO</c:v>
                </c:pt>
              </c:strCache>
            </c:strRef>
          </c:cat>
          <c:val>
            <c:numRef>
              <c:f>'DIR CONTABILIDAD'!$B$28:$D$28</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273B-4135-9785-42F64A013538}"/>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C51C-A24A-BF5D-C016FECCCA15}"/>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C51C-A24A-BF5D-C016FECCCA15}"/>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C51C-A24A-BF5D-C016FECCCA1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TESORERIA'!$B$26:$D$26</c:f>
              <c:strCache>
                <c:ptCount val="3"/>
                <c:pt idx="0">
                  <c:v>BAJO</c:v>
                </c:pt>
                <c:pt idx="1">
                  <c:v>MEDIO</c:v>
                </c:pt>
                <c:pt idx="2">
                  <c:v>ALTO</c:v>
                </c:pt>
              </c:strCache>
            </c:strRef>
          </c:cat>
          <c:val>
            <c:numRef>
              <c:f>'DIR TESORERIA'!$B$28:$D$28</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9516-4D9C-911F-27475246EB5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2013-3F4A-8456-F551045C5D59}"/>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2013-3F4A-8456-F551045C5D59}"/>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2013-3F4A-8456-F551045C5D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GESTION CONTRACTUAL'!$B$26:$D$26</c:f>
              <c:strCache>
                <c:ptCount val="3"/>
                <c:pt idx="0">
                  <c:v>BAJO</c:v>
                </c:pt>
                <c:pt idx="1">
                  <c:v>MEDIO</c:v>
                </c:pt>
                <c:pt idx="2">
                  <c:v>ALTO</c:v>
                </c:pt>
              </c:strCache>
            </c:strRef>
          </c:cat>
          <c:val>
            <c:numRef>
              <c:f>'DIR GESTION CONTRACTUAL'!$B$28:$D$28</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5189-42F9-99A8-DD7C6D81ED26}"/>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346F-A44D-830E-352DD15BA734}"/>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346F-A44D-830E-352DD15BA734}"/>
              </c:ext>
            </c:extLst>
          </c:dPt>
          <c:dPt>
            <c:idx val="2"/>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5-346F-A44D-830E-352DD15BA73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'DIRECCION PLANEACION'!$B$27:$D$27</c:f>
              <c:strCache>
                <c:ptCount val="3"/>
                <c:pt idx="0">
                  <c:v>BAJO</c:v>
                </c:pt>
                <c:pt idx="1">
                  <c:v>MEDIO</c:v>
                </c:pt>
                <c:pt idx="2">
                  <c:v>ALTO</c:v>
                </c:pt>
              </c:strCache>
            </c:strRef>
          </c:cat>
          <c:val>
            <c:numRef>
              <c:f>'DIRECCION PLANEACION'!$B$29:$D$29</c:f>
              <c:numCache>
                <c:formatCode>0%</c:formatCode>
                <c:ptCount val="3"/>
                <c:pt idx="0">
                  <c:v>0.16666666666666666</c:v>
                </c:pt>
                <c:pt idx="1">
                  <c:v>0.75</c:v>
                </c:pt>
                <c:pt idx="2">
                  <c:v>8.3333333333333329E-2</c:v>
                </c:pt>
              </c:numCache>
            </c:numRef>
          </c:val>
          <c:extLst>
            <c:ext xmlns:c16="http://schemas.microsoft.com/office/drawing/2014/chart" uri="{C3380CC4-5D6E-409C-BE32-E72D297353CC}">
              <c16:uniqueId val="{00000000-A67B-403F-803A-E44980FB219A}"/>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1510-104A-AD71-4123F526B116}"/>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1510-104A-AD71-4123F526B116}"/>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1510-104A-AD71-4123F526B1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GESTION HUMANA Y ADMIN'!$B$26:$D$26</c:f>
              <c:strCache>
                <c:ptCount val="3"/>
                <c:pt idx="0">
                  <c:v>BAJO</c:v>
                </c:pt>
                <c:pt idx="1">
                  <c:v>MEDIO</c:v>
                </c:pt>
                <c:pt idx="2">
                  <c:v>ALTO</c:v>
                </c:pt>
              </c:strCache>
            </c:strRef>
          </c:cat>
          <c:val>
            <c:numRef>
              <c:f>'DIR GESTION HUMANA Y ADMIN'!$B$28:$D$28</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CEDC-4075-8F82-0AA26115F271}"/>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ACB5-CD44-9A12-66A9C00761AB}"/>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ACB5-CD44-9A12-66A9C00761AB}"/>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ACB5-CD44-9A12-66A9C00761A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'INMEDIACIONES - ZONAS COMUNES'!$B$23:$D$23</c:f>
              <c:strCache>
                <c:ptCount val="3"/>
                <c:pt idx="0">
                  <c:v>BAJO</c:v>
                </c:pt>
                <c:pt idx="1">
                  <c:v>MEDIO</c:v>
                </c:pt>
                <c:pt idx="2">
                  <c:v>ALTO</c:v>
                </c:pt>
              </c:strCache>
            </c:strRef>
          </c:cat>
          <c:val>
            <c:numRef>
              <c:f>'INMEDIACIONES - ZONAS COMUNES'!$B$25:$D$25</c:f>
              <c:numCache>
                <c:formatCode>0%</c:formatCode>
                <c:ptCount val="3"/>
                <c:pt idx="0">
                  <c:v>0.375</c:v>
                </c:pt>
                <c:pt idx="1">
                  <c:v>0.25</c:v>
                </c:pt>
                <c:pt idx="2">
                  <c:v>0.375</c:v>
                </c:pt>
              </c:numCache>
            </c:numRef>
          </c:val>
          <c:extLst>
            <c:ext xmlns:c16="http://schemas.microsoft.com/office/drawing/2014/chart" uri="{C3380CC4-5D6E-409C-BE32-E72D297353CC}">
              <c16:uniqueId val="{00000000-DB67-4828-9C19-0A85E485DE0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907A-C24C-8379-CA8F1C1C01CE}"/>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907A-C24C-8379-CA8F1C1C01CE}"/>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907A-C24C-8379-CA8F1C1C01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VISITANTES!$B$23:$D$23</c:f>
              <c:strCache>
                <c:ptCount val="3"/>
                <c:pt idx="0">
                  <c:v>BAJO</c:v>
                </c:pt>
                <c:pt idx="1">
                  <c:v>MEDIO</c:v>
                </c:pt>
                <c:pt idx="2">
                  <c:v>ALTO</c:v>
                </c:pt>
              </c:strCache>
            </c:strRef>
          </c:cat>
          <c:val>
            <c:numRef>
              <c:f>VISITANTES!$B$25:$D$25</c:f>
              <c:numCache>
                <c:formatCode>0%</c:formatCode>
                <c:ptCount val="3"/>
                <c:pt idx="0">
                  <c:v>0.625</c:v>
                </c:pt>
                <c:pt idx="1">
                  <c:v>0.25</c:v>
                </c:pt>
                <c:pt idx="2">
                  <c:v>0.125</c:v>
                </c:pt>
              </c:numCache>
            </c:numRef>
          </c:val>
          <c:extLst>
            <c:ext xmlns:c16="http://schemas.microsoft.com/office/drawing/2014/chart" uri="{C3380CC4-5D6E-409C-BE32-E72D297353CC}">
              <c16:uniqueId val="{00000000-9846-4FD1-85B6-3A947B4C609C}"/>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7726-E643-80B2-08FDBE172BA3}"/>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7726-E643-80B2-08FDBE172BA3}"/>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7726-E643-80B2-08FDBE172B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'SEGUIMIENTO Y EVALUACION '!$B$30:$D$30</c:f>
              <c:strCache>
                <c:ptCount val="3"/>
                <c:pt idx="0">
                  <c:v>BAJO</c:v>
                </c:pt>
                <c:pt idx="1">
                  <c:v>MEDIO</c:v>
                </c:pt>
                <c:pt idx="2">
                  <c:v>ALTO</c:v>
                </c:pt>
              </c:strCache>
            </c:strRef>
          </c:cat>
          <c:val>
            <c:numRef>
              <c:f>'SEGUIMIENTO Y EVALUACION '!$B$32:$D$32</c:f>
              <c:numCache>
                <c:formatCode>0%</c:formatCode>
                <c:ptCount val="3"/>
                <c:pt idx="0">
                  <c:v>0</c:v>
                </c:pt>
                <c:pt idx="1">
                  <c:v>0</c:v>
                </c:pt>
                <c:pt idx="2">
                  <c:v>1</c:v>
                </c:pt>
              </c:numCache>
            </c:numRef>
          </c:val>
          <c:extLst>
            <c:ext xmlns:c16="http://schemas.microsoft.com/office/drawing/2014/chart" uri="{C3380CC4-5D6E-409C-BE32-E72D297353CC}">
              <c16:uniqueId val="{00000006-7726-E643-80B2-08FDBE172BA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34CF-B74F-B75C-25B879562DB0}"/>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34CF-B74F-B75C-25B879562DB0}"/>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34CF-B74F-B75C-25B879562D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TERCEROS.!$B$23:$D$23</c:f>
              <c:strCache>
                <c:ptCount val="3"/>
                <c:pt idx="0">
                  <c:v>BAJO</c:v>
                </c:pt>
                <c:pt idx="1">
                  <c:v>MEDIO</c:v>
                </c:pt>
                <c:pt idx="2">
                  <c:v>ALTO</c:v>
                </c:pt>
              </c:strCache>
            </c:strRef>
          </c:cat>
          <c:val>
            <c:numRef>
              <c:f>TERCEROS.!$B$25:$D$25</c:f>
              <c:numCache>
                <c:formatCode>0%</c:formatCode>
                <c:ptCount val="3"/>
                <c:pt idx="0">
                  <c:v>0.5</c:v>
                </c:pt>
                <c:pt idx="1">
                  <c:v>0.375</c:v>
                </c:pt>
                <c:pt idx="2">
                  <c:v>0.125</c:v>
                </c:pt>
              </c:numCache>
            </c:numRef>
          </c:val>
          <c:extLst>
            <c:ext xmlns:c16="http://schemas.microsoft.com/office/drawing/2014/chart" uri="{C3380CC4-5D6E-409C-BE32-E72D297353CC}">
              <c16:uniqueId val="{00000000-2201-4502-9239-466F5B465CA7}"/>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516F-2841-BB73-919BB26C1EB8}"/>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516F-2841-BB73-919BB26C1EB8}"/>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516F-2841-BB73-919BB26C1E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CONTROL INTERNO'!$B$26:$D$26</c:f>
              <c:strCache>
                <c:ptCount val="3"/>
                <c:pt idx="0">
                  <c:v>BAJO</c:v>
                </c:pt>
                <c:pt idx="1">
                  <c:v>MEDIO</c:v>
                </c:pt>
                <c:pt idx="2">
                  <c:v>ALTO</c:v>
                </c:pt>
              </c:strCache>
            </c:strRef>
          </c:cat>
          <c:val>
            <c:numRef>
              <c:f>'DIR CONTROL INTERNO'!$B$28:$D$28</c:f>
              <c:numCache>
                <c:formatCode>0%</c:formatCode>
                <c:ptCount val="3"/>
                <c:pt idx="0">
                  <c:v>0.16666666666666666</c:v>
                </c:pt>
                <c:pt idx="1">
                  <c:v>0.75</c:v>
                </c:pt>
                <c:pt idx="2">
                  <c:v>8.3333333333333329E-2</c:v>
                </c:pt>
              </c:numCache>
            </c:numRef>
          </c:val>
          <c:extLst>
            <c:ext xmlns:c16="http://schemas.microsoft.com/office/drawing/2014/chart" uri="{C3380CC4-5D6E-409C-BE32-E72D297353CC}">
              <c16:uniqueId val="{00000000-BA41-40B4-9972-2AAB36A0BC6E}"/>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3D89-064D-8B80-DE161D86837B}"/>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3D89-064D-8B80-DE161D86837B}"/>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3D89-064D-8B80-DE161D8683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SERVICIO AL CLIENTE'!$B$27:$D$27</c:f>
              <c:strCache>
                <c:ptCount val="3"/>
                <c:pt idx="0">
                  <c:v>BAJO</c:v>
                </c:pt>
                <c:pt idx="1">
                  <c:v>MEDIO</c:v>
                </c:pt>
                <c:pt idx="2">
                  <c:v>ALTO</c:v>
                </c:pt>
              </c:strCache>
            </c:strRef>
          </c:cat>
          <c:val>
            <c:numRef>
              <c:f>'DIR SERVICIO AL CLIENTE'!$B$29:$D$29</c:f>
              <c:numCache>
                <c:formatCode>0%</c:formatCode>
                <c:ptCount val="3"/>
                <c:pt idx="0">
                  <c:v>0.16666666666666666</c:v>
                </c:pt>
                <c:pt idx="1">
                  <c:v>0.75</c:v>
                </c:pt>
                <c:pt idx="2">
                  <c:v>8.3333333333333329E-2</c:v>
                </c:pt>
              </c:numCache>
            </c:numRef>
          </c:val>
          <c:extLst>
            <c:ext xmlns:c16="http://schemas.microsoft.com/office/drawing/2014/chart" uri="{C3380CC4-5D6E-409C-BE32-E72D297353CC}">
              <c16:uniqueId val="{00000000-EBAA-4CE8-B60D-D2E7CF7B7C47}"/>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5AAF-274A-AA0A-644EBC5FA6C5}"/>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5AAF-274A-AA0A-644EBC5FA6C5}"/>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5AAF-274A-AA0A-644EBC5FA6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 JURIDICA'!$B$26:$D$26</c:f>
              <c:strCache>
                <c:ptCount val="3"/>
                <c:pt idx="0">
                  <c:v>BAJO</c:v>
                </c:pt>
                <c:pt idx="1">
                  <c:v>MEDIO</c:v>
                </c:pt>
                <c:pt idx="2">
                  <c:v>ALTO</c:v>
                </c:pt>
              </c:strCache>
            </c:strRef>
          </c:cat>
          <c:val>
            <c:numRef>
              <c:f>'DIR JURIDICA'!$B$28:$D$28</c:f>
              <c:numCache>
                <c:formatCode>0%</c:formatCode>
                <c:ptCount val="3"/>
                <c:pt idx="0">
                  <c:v>0.16666666666666666</c:v>
                </c:pt>
                <c:pt idx="1">
                  <c:v>0.75</c:v>
                </c:pt>
                <c:pt idx="2">
                  <c:v>8.3333333333333329E-2</c:v>
                </c:pt>
              </c:numCache>
            </c:numRef>
          </c:val>
          <c:extLst>
            <c:ext xmlns:c16="http://schemas.microsoft.com/office/drawing/2014/chart" uri="{C3380CC4-5D6E-409C-BE32-E72D297353CC}">
              <c16:uniqueId val="{00000000-B6F3-4C7F-9527-6C51B2E5BB9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73A4-F74C-9316-04A34E36DE1D}"/>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73A4-F74C-9316-04A34E36DE1D}"/>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73A4-F74C-9316-04A34E36DE1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'SUBGERENCIA GENERAL'!$B$26:$D$26</c:f>
              <c:strCache>
                <c:ptCount val="3"/>
                <c:pt idx="0">
                  <c:v>BAJO</c:v>
                </c:pt>
                <c:pt idx="1">
                  <c:v>MEDIO</c:v>
                </c:pt>
                <c:pt idx="2">
                  <c:v>ALTO</c:v>
                </c:pt>
              </c:strCache>
            </c:strRef>
          </c:cat>
          <c:val>
            <c:numRef>
              <c:f>'SUBGERENCIA GENERAL'!$B$28:$D$28</c:f>
              <c:numCache>
                <c:formatCode>0%</c:formatCode>
                <c:ptCount val="3"/>
                <c:pt idx="0">
                  <c:v>0.16666666666666666</c:v>
                </c:pt>
                <c:pt idx="1">
                  <c:v>0.75</c:v>
                </c:pt>
                <c:pt idx="2">
                  <c:v>8.3333333333333329E-2</c:v>
                </c:pt>
              </c:numCache>
            </c:numRef>
          </c:val>
          <c:extLst>
            <c:ext xmlns:c16="http://schemas.microsoft.com/office/drawing/2014/chart" uri="{C3380CC4-5D6E-409C-BE32-E72D297353CC}">
              <c16:uniqueId val="{00000000-23AA-42AF-B23F-888BC168FD72}"/>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89D5-904D-A82E-53A442C7883D}"/>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89D5-904D-A82E-53A442C7883D}"/>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89D5-904D-A82E-53A442C7883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'DIRECCION NUEVOS NEGOCIOS'!$B$26:$D$26</c:f>
              <c:strCache>
                <c:ptCount val="3"/>
                <c:pt idx="0">
                  <c:v>BAJO</c:v>
                </c:pt>
                <c:pt idx="1">
                  <c:v>MEDIO</c:v>
                </c:pt>
                <c:pt idx="2">
                  <c:v>ALTO</c:v>
                </c:pt>
              </c:strCache>
            </c:strRef>
          </c:cat>
          <c:val>
            <c:numRef>
              <c:f>'DIRECCION NUEVOS NEGOCIOS'!$B$28:$D$28</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B31E-4537-9B35-85489707EFC6}"/>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631A-1B43-B287-8752EFCBB99B}"/>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631A-1B43-B287-8752EFCBB99B}"/>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631A-1B43-B287-8752EFCBB9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'SUBGERENCIA TECNICA'!$B$26:$D$26</c:f>
              <c:strCache>
                <c:ptCount val="3"/>
                <c:pt idx="0">
                  <c:v>BAJO</c:v>
                </c:pt>
                <c:pt idx="1">
                  <c:v>MEDIO</c:v>
                </c:pt>
                <c:pt idx="2">
                  <c:v>ALTO</c:v>
                </c:pt>
              </c:strCache>
            </c:strRef>
          </c:cat>
          <c:val>
            <c:numRef>
              <c:f>'SUBGERENCIA TECNICA'!$B$28:$D$28</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1A36-47F3-8E0B-6B809B425B1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97D4-2345-993A-C19D89376D92}"/>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97D4-2345-993A-C19D89376D92}"/>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97D4-2345-993A-C19D89376D92}"/>
              </c:ext>
            </c:extLst>
          </c:dPt>
          <c:cat>
            <c:strRef>
              <c:f>'DIR ESTRUCTUACION PROYECTOS'!$B$26:$D$26</c:f>
              <c:strCache>
                <c:ptCount val="3"/>
                <c:pt idx="0">
                  <c:v>BAJO</c:v>
                </c:pt>
                <c:pt idx="1">
                  <c:v>MEDIO</c:v>
                </c:pt>
                <c:pt idx="2">
                  <c:v>ALTO</c:v>
                </c:pt>
              </c:strCache>
            </c:strRef>
          </c:cat>
          <c:val>
            <c:numRef>
              <c:f>'DIR ESTRUCTUACION PROYECTOS'!$B$28:$D$28</c:f>
              <c:numCache>
                <c:formatCode>0%</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205E-4604-A588-AA2E1D92491C}"/>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504967</xdr:colOff>
      <xdr:row>0</xdr:row>
      <xdr:rowOff>385537</xdr:rowOff>
    </xdr:from>
    <xdr:ext cx="2123933" cy="1395354"/>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967" y="385537"/>
          <a:ext cx="2123933" cy="1395354"/>
        </a:xfrm>
        <a:prstGeom prst="rect">
          <a:avLst/>
        </a:prstGeom>
      </xdr:spPr>
    </xdr:pic>
    <xdr:clientData/>
  </xdr:oneCellAnchor>
  <xdr:twoCellAnchor>
    <xdr:from>
      <xdr:col>5</xdr:col>
      <xdr:colOff>1720849</xdr:colOff>
      <xdr:row>25</xdr:row>
      <xdr:rowOff>698500</xdr:rowOff>
    </xdr:from>
    <xdr:to>
      <xdr:col>9</xdr:col>
      <xdr:colOff>107949</xdr:colOff>
      <xdr:row>27</xdr:row>
      <xdr:rowOff>850900</xdr:rowOff>
    </xdr:to>
    <xdr:graphicFrame macro="">
      <xdr:nvGraphicFramePr>
        <xdr:cNvPr id="7" name="Gráfico 6">
          <a:extLst>
            <a:ext uri="{FF2B5EF4-FFF2-40B4-BE49-F238E27FC236}">
              <a16:creationId xmlns:a16="http://schemas.microsoft.com/office/drawing/2014/main" id="{542A9960-E68C-44E5-C29B-1BB8AF1DF0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259245</xdr:colOff>
      <xdr:row>0</xdr:row>
      <xdr:rowOff>71212</xdr:rowOff>
    </xdr:from>
    <xdr:ext cx="2645879" cy="2387492"/>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245" y="71212"/>
          <a:ext cx="2645879" cy="2387492"/>
        </a:xfrm>
        <a:prstGeom prst="rect">
          <a:avLst/>
        </a:prstGeom>
      </xdr:spPr>
    </xdr:pic>
    <xdr:clientData/>
  </xdr:oneCellAnchor>
  <xdr:twoCellAnchor>
    <xdr:from>
      <xdr:col>5</xdr:col>
      <xdr:colOff>1783772</xdr:colOff>
      <xdr:row>29</xdr:row>
      <xdr:rowOff>706581</xdr:rowOff>
    </xdr:from>
    <xdr:to>
      <xdr:col>9</xdr:col>
      <xdr:colOff>190499</xdr:colOff>
      <xdr:row>32</xdr:row>
      <xdr:rowOff>852054</xdr:rowOff>
    </xdr:to>
    <xdr:graphicFrame macro="">
      <xdr:nvGraphicFramePr>
        <xdr:cNvPr id="2" name="Gráfico 1">
          <a:extLst>
            <a:ext uri="{FF2B5EF4-FFF2-40B4-BE49-F238E27FC236}">
              <a16:creationId xmlns:a16="http://schemas.microsoft.com/office/drawing/2014/main" id="{AFCA0891-95F1-ED73-9FD9-6CC2E7937D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133350</xdr:colOff>
      <xdr:row>0</xdr:row>
      <xdr:rowOff>55336</xdr:rowOff>
    </xdr:from>
    <xdr:ext cx="3047999" cy="1811563"/>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55336"/>
          <a:ext cx="3047999" cy="1811563"/>
        </a:xfrm>
        <a:prstGeom prst="rect">
          <a:avLst/>
        </a:prstGeom>
      </xdr:spPr>
    </xdr:pic>
    <xdr:clientData/>
  </xdr:oneCellAnchor>
  <xdr:twoCellAnchor>
    <xdr:from>
      <xdr:col>5</xdr:col>
      <xdr:colOff>285750</xdr:colOff>
      <xdr:row>24</xdr:row>
      <xdr:rowOff>1587</xdr:rowOff>
    </xdr:from>
    <xdr:to>
      <xdr:col>8</xdr:col>
      <xdr:colOff>31750</xdr:colOff>
      <xdr:row>36</xdr:row>
      <xdr:rowOff>77787</xdr:rowOff>
    </xdr:to>
    <xdr:graphicFrame macro="">
      <xdr:nvGraphicFramePr>
        <xdr:cNvPr id="2" name="Gráfico 1">
          <a:extLst>
            <a:ext uri="{FF2B5EF4-FFF2-40B4-BE49-F238E27FC236}">
              <a16:creationId xmlns:a16="http://schemas.microsoft.com/office/drawing/2014/main" id="{3D946018-BE1E-F9E5-1268-F6AB37F1C5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554180</xdr:colOff>
      <xdr:row>0</xdr:row>
      <xdr:rowOff>55337</xdr:rowOff>
    </xdr:from>
    <xdr:ext cx="2303320" cy="1664250"/>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180" y="55337"/>
          <a:ext cx="2303320" cy="1664250"/>
        </a:xfrm>
        <a:prstGeom prst="rect">
          <a:avLst/>
        </a:prstGeom>
      </xdr:spPr>
    </xdr:pic>
    <xdr:clientData/>
  </xdr:oneCellAnchor>
  <xdr:twoCellAnchor>
    <xdr:from>
      <xdr:col>5</xdr:col>
      <xdr:colOff>1454727</xdr:colOff>
      <xdr:row>23</xdr:row>
      <xdr:rowOff>308263</xdr:rowOff>
    </xdr:from>
    <xdr:to>
      <xdr:col>8</xdr:col>
      <xdr:colOff>1212272</xdr:colOff>
      <xdr:row>28</xdr:row>
      <xdr:rowOff>107372</xdr:rowOff>
    </xdr:to>
    <xdr:graphicFrame macro="">
      <xdr:nvGraphicFramePr>
        <xdr:cNvPr id="2" name="Gráfico 1">
          <a:extLst>
            <a:ext uri="{FF2B5EF4-FFF2-40B4-BE49-F238E27FC236}">
              <a16:creationId xmlns:a16="http://schemas.microsoft.com/office/drawing/2014/main" id="{03238255-417E-96F4-D642-5DD671DF52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285750</xdr:colOff>
      <xdr:row>0</xdr:row>
      <xdr:rowOff>55337</xdr:rowOff>
    </xdr:from>
    <xdr:ext cx="2733675" cy="1897288"/>
    <xdr:pic>
      <xdr:nvPicPr>
        <xdr:cNvPr id="5" name="Imagen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55337"/>
          <a:ext cx="2733675" cy="1897288"/>
        </a:xfrm>
        <a:prstGeom prst="rect">
          <a:avLst/>
        </a:prstGeom>
      </xdr:spPr>
    </xdr:pic>
    <xdr:clientData/>
  </xdr:oneCellAnchor>
  <xdr:twoCellAnchor>
    <xdr:from>
      <xdr:col>5</xdr:col>
      <xdr:colOff>1229591</xdr:colOff>
      <xdr:row>31</xdr:row>
      <xdr:rowOff>48491</xdr:rowOff>
    </xdr:from>
    <xdr:to>
      <xdr:col>8</xdr:col>
      <xdr:colOff>987136</xdr:colOff>
      <xdr:row>35</xdr:row>
      <xdr:rowOff>90055</xdr:rowOff>
    </xdr:to>
    <xdr:graphicFrame macro="">
      <xdr:nvGraphicFramePr>
        <xdr:cNvPr id="2" name="Gráfico 1">
          <a:extLst>
            <a:ext uri="{FF2B5EF4-FFF2-40B4-BE49-F238E27FC236}">
              <a16:creationId xmlns:a16="http://schemas.microsoft.com/office/drawing/2014/main" id="{FAAF582E-9A43-1D25-B181-266D0F52EE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3298154" cy="2190750"/>
    <xdr:pi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98154" cy="2190750"/>
        </a:xfrm>
        <a:prstGeom prst="rect">
          <a:avLst/>
        </a:prstGeom>
      </xdr:spPr>
    </xdr:pic>
    <xdr:clientData/>
  </xdr:oneCellAnchor>
  <xdr:twoCellAnchor>
    <xdr:from>
      <xdr:col>5</xdr:col>
      <xdr:colOff>1095375</xdr:colOff>
      <xdr:row>23</xdr:row>
      <xdr:rowOff>723900</xdr:rowOff>
    </xdr:from>
    <xdr:to>
      <xdr:col>8</xdr:col>
      <xdr:colOff>836839</xdr:colOff>
      <xdr:row>27</xdr:row>
      <xdr:rowOff>473529</xdr:rowOff>
    </xdr:to>
    <xdr:graphicFrame macro="">
      <xdr:nvGraphicFramePr>
        <xdr:cNvPr id="2" name="Gráfico 1">
          <a:extLst>
            <a:ext uri="{FF2B5EF4-FFF2-40B4-BE49-F238E27FC236}">
              <a16:creationId xmlns:a16="http://schemas.microsoft.com/office/drawing/2014/main" id="{04FFBBF6-7CED-EE3B-AB2E-2783DB9451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0</xdr:col>
      <xdr:colOff>554180</xdr:colOff>
      <xdr:row>0</xdr:row>
      <xdr:rowOff>55337</xdr:rowOff>
    </xdr:from>
    <xdr:ext cx="2303320" cy="1664250"/>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180" y="55337"/>
          <a:ext cx="2303320" cy="1664250"/>
        </a:xfrm>
        <a:prstGeom prst="rect">
          <a:avLst/>
        </a:prstGeom>
      </xdr:spPr>
    </xdr:pic>
    <xdr:clientData/>
  </xdr:oneCellAnchor>
  <xdr:twoCellAnchor>
    <xdr:from>
      <xdr:col>5</xdr:col>
      <xdr:colOff>442631</xdr:colOff>
      <xdr:row>24</xdr:row>
      <xdr:rowOff>505384</xdr:rowOff>
    </xdr:from>
    <xdr:to>
      <xdr:col>8</xdr:col>
      <xdr:colOff>196102</xdr:colOff>
      <xdr:row>29</xdr:row>
      <xdr:rowOff>335054</xdr:rowOff>
    </xdr:to>
    <xdr:graphicFrame macro="">
      <xdr:nvGraphicFramePr>
        <xdr:cNvPr id="2" name="Gráfico 1">
          <a:extLst>
            <a:ext uri="{FF2B5EF4-FFF2-40B4-BE49-F238E27FC236}">
              <a16:creationId xmlns:a16="http://schemas.microsoft.com/office/drawing/2014/main" id="{9F390801-4306-05FB-FF4B-1C395BFAC1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0</xdr:col>
      <xdr:colOff>88706</xdr:colOff>
      <xdr:row>0</xdr:row>
      <xdr:rowOff>55336</xdr:rowOff>
    </xdr:from>
    <xdr:ext cx="2730694" cy="2464025"/>
    <xdr:pic>
      <xdr:nvPicPr>
        <xdr:cNvPr id="5" name="Imagen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706" y="55336"/>
          <a:ext cx="2730694" cy="2464025"/>
        </a:xfrm>
        <a:prstGeom prst="rect">
          <a:avLst/>
        </a:prstGeom>
      </xdr:spPr>
    </xdr:pic>
    <xdr:clientData/>
  </xdr:oneCellAnchor>
  <xdr:twoCellAnchor>
    <xdr:from>
      <xdr:col>5</xdr:col>
      <xdr:colOff>1588577</xdr:colOff>
      <xdr:row>24</xdr:row>
      <xdr:rowOff>396175</xdr:rowOff>
    </xdr:from>
    <xdr:to>
      <xdr:col>8</xdr:col>
      <xdr:colOff>1333501</xdr:colOff>
      <xdr:row>27</xdr:row>
      <xdr:rowOff>572468</xdr:rowOff>
    </xdr:to>
    <xdr:graphicFrame macro="">
      <xdr:nvGraphicFramePr>
        <xdr:cNvPr id="2" name="Gráfico 1">
          <a:extLst>
            <a:ext uri="{FF2B5EF4-FFF2-40B4-BE49-F238E27FC236}">
              <a16:creationId xmlns:a16="http://schemas.microsoft.com/office/drawing/2014/main" id="{56A4854F-8A17-2044-424E-4548CB32E5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0</xdr:col>
      <xdr:colOff>209550</xdr:colOff>
      <xdr:row>0</xdr:row>
      <xdr:rowOff>55337</xdr:rowOff>
    </xdr:from>
    <xdr:ext cx="2609850" cy="1988270"/>
    <xdr:pic>
      <xdr:nvPicPr>
        <xdr:cNvPr id="5" name="Imagen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55337"/>
          <a:ext cx="2609850" cy="1988270"/>
        </a:xfrm>
        <a:prstGeom prst="rect">
          <a:avLst/>
        </a:prstGeom>
      </xdr:spPr>
    </xdr:pic>
    <xdr:clientData/>
  </xdr:oneCellAnchor>
  <xdr:twoCellAnchor>
    <xdr:from>
      <xdr:col>5</xdr:col>
      <xdr:colOff>1182687</xdr:colOff>
      <xdr:row>23</xdr:row>
      <xdr:rowOff>588962</xdr:rowOff>
    </xdr:from>
    <xdr:to>
      <xdr:col>8</xdr:col>
      <xdr:colOff>928687</xdr:colOff>
      <xdr:row>27</xdr:row>
      <xdr:rowOff>601662</xdr:rowOff>
    </xdr:to>
    <xdr:graphicFrame macro="">
      <xdr:nvGraphicFramePr>
        <xdr:cNvPr id="2" name="Gráfico 1">
          <a:extLst>
            <a:ext uri="{FF2B5EF4-FFF2-40B4-BE49-F238E27FC236}">
              <a16:creationId xmlns:a16="http://schemas.microsoft.com/office/drawing/2014/main" id="{A26CC684-1899-7D8E-8AD9-4B24745909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0</xdr:col>
      <xdr:colOff>276224</xdr:colOff>
      <xdr:row>0</xdr:row>
      <xdr:rowOff>55337</xdr:rowOff>
    </xdr:from>
    <xdr:ext cx="2524125" cy="1591346"/>
    <xdr:pic>
      <xdr:nvPicPr>
        <xdr:cNvPr id="5" name="Imagen 4">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4" y="55337"/>
          <a:ext cx="2524125" cy="1591346"/>
        </a:xfrm>
        <a:prstGeom prst="rect">
          <a:avLst/>
        </a:prstGeom>
      </xdr:spPr>
    </xdr:pic>
    <xdr:clientData/>
  </xdr:oneCellAnchor>
  <xdr:twoCellAnchor>
    <xdr:from>
      <xdr:col>5</xdr:col>
      <xdr:colOff>1113235</xdr:colOff>
      <xdr:row>24</xdr:row>
      <xdr:rowOff>3571</xdr:rowOff>
    </xdr:from>
    <xdr:to>
      <xdr:col>8</xdr:col>
      <xdr:colOff>851297</xdr:colOff>
      <xdr:row>36</xdr:row>
      <xdr:rowOff>175021</xdr:rowOff>
    </xdr:to>
    <xdr:graphicFrame macro="">
      <xdr:nvGraphicFramePr>
        <xdr:cNvPr id="2" name="Gráfico 1">
          <a:extLst>
            <a:ext uri="{FF2B5EF4-FFF2-40B4-BE49-F238E27FC236}">
              <a16:creationId xmlns:a16="http://schemas.microsoft.com/office/drawing/2014/main" id="{3C27D38E-D0E5-0DBE-5ED7-6B783F5574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0</xdr:col>
      <xdr:colOff>363158</xdr:colOff>
      <xdr:row>0</xdr:row>
      <xdr:rowOff>55336</xdr:rowOff>
    </xdr:from>
    <xdr:ext cx="2456242" cy="2216375"/>
    <xdr:pic>
      <xdr:nvPicPr>
        <xdr:cNvPr id="5" name="Imagen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158" y="55336"/>
          <a:ext cx="2456242" cy="2216375"/>
        </a:xfrm>
        <a:prstGeom prst="rect">
          <a:avLst/>
        </a:prstGeom>
      </xdr:spPr>
    </xdr:pic>
    <xdr:clientData/>
  </xdr:oneCellAnchor>
  <xdr:twoCellAnchor>
    <xdr:from>
      <xdr:col>5</xdr:col>
      <xdr:colOff>444500</xdr:colOff>
      <xdr:row>24</xdr:row>
      <xdr:rowOff>239712</xdr:rowOff>
    </xdr:from>
    <xdr:to>
      <xdr:col>8</xdr:col>
      <xdr:colOff>190500</xdr:colOff>
      <xdr:row>27</xdr:row>
      <xdr:rowOff>696912</xdr:rowOff>
    </xdr:to>
    <xdr:graphicFrame macro="">
      <xdr:nvGraphicFramePr>
        <xdr:cNvPr id="2" name="Gráfico 1">
          <a:extLst>
            <a:ext uri="{FF2B5EF4-FFF2-40B4-BE49-F238E27FC236}">
              <a16:creationId xmlns:a16="http://schemas.microsoft.com/office/drawing/2014/main" id="{AC07984B-6516-7893-527B-F3443F41E7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247650</xdr:colOff>
      <xdr:row>0</xdr:row>
      <xdr:rowOff>55336</xdr:rowOff>
    </xdr:from>
    <xdr:ext cx="2800350" cy="2059213"/>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55336"/>
          <a:ext cx="2800350" cy="2059213"/>
        </a:xfrm>
        <a:prstGeom prst="rect">
          <a:avLst/>
        </a:prstGeom>
      </xdr:spPr>
    </xdr:pic>
    <xdr:clientData/>
  </xdr:oneCellAnchor>
  <xdr:twoCellAnchor>
    <xdr:from>
      <xdr:col>5</xdr:col>
      <xdr:colOff>1601931</xdr:colOff>
      <xdr:row>25</xdr:row>
      <xdr:rowOff>550719</xdr:rowOff>
    </xdr:from>
    <xdr:to>
      <xdr:col>9</xdr:col>
      <xdr:colOff>8658</xdr:colOff>
      <xdr:row>29</xdr:row>
      <xdr:rowOff>38101</xdr:rowOff>
    </xdr:to>
    <xdr:graphicFrame macro="">
      <xdr:nvGraphicFramePr>
        <xdr:cNvPr id="2" name="Gráfico 1">
          <a:extLst>
            <a:ext uri="{FF2B5EF4-FFF2-40B4-BE49-F238E27FC236}">
              <a16:creationId xmlns:a16="http://schemas.microsoft.com/office/drawing/2014/main" id="{ED8AF837-C562-A97D-AFD5-8861A94AB7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0</xdr:col>
      <xdr:colOff>215376</xdr:colOff>
      <xdr:row>0</xdr:row>
      <xdr:rowOff>55336</xdr:rowOff>
    </xdr:from>
    <xdr:ext cx="2403999" cy="2059214"/>
    <xdr:pic>
      <xdr:nvPicPr>
        <xdr:cNvPr id="5" name="Imagen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376" y="55336"/>
          <a:ext cx="2403999" cy="2059214"/>
        </a:xfrm>
        <a:prstGeom prst="rect">
          <a:avLst/>
        </a:prstGeom>
      </xdr:spPr>
    </xdr:pic>
    <xdr:clientData/>
  </xdr:oneCellAnchor>
  <xdr:twoCellAnchor>
    <xdr:from>
      <xdr:col>5</xdr:col>
      <xdr:colOff>1349375</xdr:colOff>
      <xdr:row>24</xdr:row>
      <xdr:rowOff>49212</xdr:rowOff>
    </xdr:from>
    <xdr:to>
      <xdr:col>8</xdr:col>
      <xdr:colOff>1095375</xdr:colOff>
      <xdr:row>27</xdr:row>
      <xdr:rowOff>506412</xdr:rowOff>
    </xdr:to>
    <xdr:graphicFrame macro="">
      <xdr:nvGraphicFramePr>
        <xdr:cNvPr id="2" name="Gráfico 1">
          <a:extLst>
            <a:ext uri="{FF2B5EF4-FFF2-40B4-BE49-F238E27FC236}">
              <a16:creationId xmlns:a16="http://schemas.microsoft.com/office/drawing/2014/main" id="{633F4FE9-9BD6-6052-32F6-6AAC60FCD1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0</xdr:col>
      <xdr:colOff>215376</xdr:colOff>
      <xdr:row>0</xdr:row>
      <xdr:rowOff>55336</xdr:rowOff>
    </xdr:from>
    <xdr:ext cx="2403999" cy="2059214"/>
    <xdr:pic>
      <xdr:nvPicPr>
        <xdr:cNvPr id="5" name="Imagen 4">
          <a:extLst>
            <a:ext uri="{FF2B5EF4-FFF2-40B4-BE49-F238E27FC236}">
              <a16:creationId xmlns:a16="http://schemas.microsoft.com/office/drawing/2014/main" id="{7B9DC80A-C6FA-498A-A000-A244DA072B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376" y="55336"/>
          <a:ext cx="2403999" cy="2059214"/>
        </a:xfrm>
        <a:prstGeom prst="rect">
          <a:avLst/>
        </a:prstGeom>
      </xdr:spPr>
    </xdr:pic>
    <xdr:clientData/>
  </xdr:oneCellAnchor>
  <xdr:twoCellAnchor>
    <xdr:from>
      <xdr:col>5</xdr:col>
      <xdr:colOff>285750</xdr:colOff>
      <xdr:row>24</xdr:row>
      <xdr:rowOff>80962</xdr:rowOff>
    </xdr:from>
    <xdr:to>
      <xdr:col>8</xdr:col>
      <xdr:colOff>31750</xdr:colOff>
      <xdr:row>36</xdr:row>
      <xdr:rowOff>157162</xdr:rowOff>
    </xdr:to>
    <xdr:graphicFrame macro="">
      <xdr:nvGraphicFramePr>
        <xdr:cNvPr id="4" name="Gráfico 3">
          <a:extLst>
            <a:ext uri="{FF2B5EF4-FFF2-40B4-BE49-F238E27FC236}">
              <a16:creationId xmlns:a16="http://schemas.microsoft.com/office/drawing/2014/main" id="{83D0D4D5-D832-7607-2085-7A0D330C05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oneCellAnchor>
    <xdr:from>
      <xdr:col>0</xdr:col>
      <xdr:colOff>276224</xdr:colOff>
      <xdr:row>0</xdr:row>
      <xdr:rowOff>0</xdr:rowOff>
    </xdr:from>
    <xdr:ext cx="2524125" cy="1591346"/>
    <xdr:pic>
      <xdr:nvPicPr>
        <xdr:cNvPr id="4" name="Imagen 3">
          <a:extLst>
            <a:ext uri="{FF2B5EF4-FFF2-40B4-BE49-F238E27FC236}">
              <a16:creationId xmlns:a16="http://schemas.microsoft.com/office/drawing/2014/main" id="{7A2DA4AD-3F6D-452E-95AE-BD5A953DA6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4" y="55337"/>
          <a:ext cx="2524125" cy="1591346"/>
        </a:xfrm>
        <a:prstGeom prst="rect">
          <a:avLst/>
        </a:prstGeom>
      </xdr:spPr>
    </xdr:pic>
    <xdr:clientData/>
  </xdr:oneCellAnchor>
  <xdr:twoCellAnchor>
    <xdr:from>
      <xdr:col>5</xdr:col>
      <xdr:colOff>1000125</xdr:colOff>
      <xdr:row>21</xdr:row>
      <xdr:rowOff>17462</xdr:rowOff>
    </xdr:from>
    <xdr:to>
      <xdr:col>8</xdr:col>
      <xdr:colOff>746125</xdr:colOff>
      <xdr:row>33</xdr:row>
      <xdr:rowOff>93662</xdr:rowOff>
    </xdr:to>
    <xdr:graphicFrame macro="">
      <xdr:nvGraphicFramePr>
        <xdr:cNvPr id="5" name="Gráfico 4">
          <a:extLst>
            <a:ext uri="{FF2B5EF4-FFF2-40B4-BE49-F238E27FC236}">
              <a16:creationId xmlns:a16="http://schemas.microsoft.com/office/drawing/2014/main" id="{DB0ABD3E-5C34-0EB2-B5FD-418DAF45E7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oneCellAnchor>
    <xdr:from>
      <xdr:col>0</xdr:col>
      <xdr:colOff>259245</xdr:colOff>
      <xdr:row>0</xdr:row>
      <xdr:rowOff>71212</xdr:rowOff>
    </xdr:from>
    <xdr:ext cx="2645879" cy="2387492"/>
    <xdr:pic>
      <xdr:nvPicPr>
        <xdr:cNvPr id="2" name="Imagen 1">
          <a:extLst>
            <a:ext uri="{FF2B5EF4-FFF2-40B4-BE49-F238E27FC236}">
              <a16:creationId xmlns:a16="http://schemas.microsoft.com/office/drawing/2014/main" id="{878CE7B3-E2E7-6046-B635-40D708F35C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245" y="71212"/>
          <a:ext cx="2645879" cy="2387492"/>
        </a:xfrm>
        <a:prstGeom prst="rect">
          <a:avLst/>
        </a:prstGeom>
      </xdr:spPr>
    </xdr:pic>
    <xdr:clientData/>
  </xdr:oneCellAnchor>
  <xdr:twoCellAnchor>
    <xdr:from>
      <xdr:col>5</xdr:col>
      <xdr:colOff>1783772</xdr:colOff>
      <xdr:row>28</xdr:row>
      <xdr:rowOff>706581</xdr:rowOff>
    </xdr:from>
    <xdr:to>
      <xdr:col>9</xdr:col>
      <xdr:colOff>190499</xdr:colOff>
      <xdr:row>31</xdr:row>
      <xdr:rowOff>852054</xdr:rowOff>
    </xdr:to>
    <xdr:graphicFrame macro="">
      <xdr:nvGraphicFramePr>
        <xdr:cNvPr id="3" name="Gráfico 2">
          <a:extLst>
            <a:ext uri="{FF2B5EF4-FFF2-40B4-BE49-F238E27FC236}">
              <a16:creationId xmlns:a16="http://schemas.microsoft.com/office/drawing/2014/main" id="{C20D237A-5ADE-8F40-99D9-3DE906B2F6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oneCellAnchor>
    <xdr:from>
      <xdr:col>0</xdr:col>
      <xdr:colOff>276224</xdr:colOff>
      <xdr:row>0</xdr:row>
      <xdr:rowOff>0</xdr:rowOff>
    </xdr:from>
    <xdr:ext cx="2524125" cy="1591346"/>
    <xdr:pic>
      <xdr:nvPicPr>
        <xdr:cNvPr id="5" name="Imagen 4">
          <a:extLst>
            <a:ext uri="{FF2B5EF4-FFF2-40B4-BE49-F238E27FC236}">
              <a16:creationId xmlns:a16="http://schemas.microsoft.com/office/drawing/2014/main" id="{26898EDF-DDAB-4979-84DC-3E55566794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4" y="0"/>
          <a:ext cx="2524125" cy="1591346"/>
        </a:xfrm>
        <a:prstGeom prst="rect">
          <a:avLst/>
        </a:prstGeom>
      </xdr:spPr>
    </xdr:pic>
    <xdr:clientData/>
  </xdr:oneCellAnchor>
  <xdr:twoCellAnchor>
    <xdr:from>
      <xdr:col>5</xdr:col>
      <xdr:colOff>809625</xdr:colOff>
      <xdr:row>21</xdr:row>
      <xdr:rowOff>33337</xdr:rowOff>
    </xdr:from>
    <xdr:to>
      <xdr:col>8</xdr:col>
      <xdr:colOff>555625</xdr:colOff>
      <xdr:row>33</xdr:row>
      <xdr:rowOff>109537</xdr:rowOff>
    </xdr:to>
    <xdr:graphicFrame macro="">
      <xdr:nvGraphicFramePr>
        <xdr:cNvPr id="4" name="Gráfico 3">
          <a:extLst>
            <a:ext uri="{FF2B5EF4-FFF2-40B4-BE49-F238E27FC236}">
              <a16:creationId xmlns:a16="http://schemas.microsoft.com/office/drawing/2014/main" id="{C6D4B090-5DCD-8892-BAFB-2A467C1204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1</xdr:colOff>
      <xdr:row>21</xdr:row>
      <xdr:rowOff>143562</xdr:rowOff>
    </xdr:to>
    <xdr:pic>
      <xdr:nvPicPr>
        <xdr:cNvPr id="2" name="Imagen 1" descr="Controlar | Programa de Protección Auditiva">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5334000" cy="4144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247650</xdr:colOff>
      <xdr:row>0</xdr:row>
      <xdr:rowOff>55336</xdr:rowOff>
    </xdr:from>
    <xdr:ext cx="2800350" cy="2059213"/>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55336"/>
          <a:ext cx="2800350" cy="2059213"/>
        </a:xfrm>
        <a:prstGeom prst="rect">
          <a:avLst/>
        </a:prstGeom>
      </xdr:spPr>
    </xdr:pic>
    <xdr:clientData/>
  </xdr:oneCellAnchor>
  <xdr:twoCellAnchor>
    <xdr:from>
      <xdr:col>5</xdr:col>
      <xdr:colOff>1333501</xdr:colOff>
      <xdr:row>24</xdr:row>
      <xdr:rowOff>412173</xdr:rowOff>
    </xdr:from>
    <xdr:to>
      <xdr:col>8</xdr:col>
      <xdr:colOff>1091046</xdr:colOff>
      <xdr:row>27</xdr:row>
      <xdr:rowOff>713510</xdr:rowOff>
    </xdr:to>
    <xdr:graphicFrame macro="">
      <xdr:nvGraphicFramePr>
        <xdr:cNvPr id="2" name="Gráfico 1">
          <a:extLst>
            <a:ext uri="{FF2B5EF4-FFF2-40B4-BE49-F238E27FC236}">
              <a16:creationId xmlns:a16="http://schemas.microsoft.com/office/drawing/2014/main" id="{02449A3E-2241-0DB1-56CF-43BFAE3358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427953</xdr:colOff>
      <xdr:row>0</xdr:row>
      <xdr:rowOff>543762</xdr:rowOff>
    </xdr:from>
    <xdr:ext cx="2491093" cy="1957287"/>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953" y="543762"/>
          <a:ext cx="2491093" cy="1957287"/>
        </a:xfrm>
        <a:prstGeom prst="rect">
          <a:avLst/>
        </a:prstGeom>
      </xdr:spPr>
    </xdr:pic>
    <xdr:clientData/>
  </xdr:oneCellAnchor>
  <xdr:twoCellAnchor>
    <xdr:from>
      <xdr:col>5</xdr:col>
      <xdr:colOff>1890346</xdr:colOff>
      <xdr:row>26</xdr:row>
      <xdr:rowOff>57150</xdr:rowOff>
    </xdr:from>
    <xdr:to>
      <xdr:col>9</xdr:col>
      <xdr:colOff>271096</xdr:colOff>
      <xdr:row>28</xdr:row>
      <xdr:rowOff>638908</xdr:rowOff>
    </xdr:to>
    <xdr:graphicFrame macro="">
      <xdr:nvGraphicFramePr>
        <xdr:cNvPr id="2" name="Gráfico 1">
          <a:extLst>
            <a:ext uri="{FF2B5EF4-FFF2-40B4-BE49-F238E27FC236}">
              <a16:creationId xmlns:a16="http://schemas.microsoft.com/office/drawing/2014/main" id="{E0DBB994-BC06-6396-F5CA-593FA103E0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554180</xdr:colOff>
      <xdr:row>0</xdr:row>
      <xdr:rowOff>55336</xdr:rowOff>
    </xdr:from>
    <xdr:ext cx="2577636" cy="2325913"/>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180" y="55336"/>
          <a:ext cx="2577636" cy="2325913"/>
        </a:xfrm>
        <a:prstGeom prst="rect">
          <a:avLst/>
        </a:prstGeom>
      </xdr:spPr>
    </xdr:pic>
    <xdr:clientData/>
  </xdr:oneCellAnchor>
  <xdr:twoCellAnchor>
    <xdr:from>
      <xdr:col>5</xdr:col>
      <xdr:colOff>1939636</xdr:colOff>
      <xdr:row>24</xdr:row>
      <xdr:rowOff>169718</xdr:rowOff>
    </xdr:from>
    <xdr:to>
      <xdr:col>9</xdr:col>
      <xdr:colOff>346363</xdr:colOff>
      <xdr:row>27</xdr:row>
      <xdr:rowOff>315191</xdr:rowOff>
    </xdr:to>
    <xdr:graphicFrame macro="">
      <xdr:nvGraphicFramePr>
        <xdr:cNvPr id="2" name="Gráfico 1">
          <a:extLst>
            <a:ext uri="{FF2B5EF4-FFF2-40B4-BE49-F238E27FC236}">
              <a16:creationId xmlns:a16="http://schemas.microsoft.com/office/drawing/2014/main" id="{F44639E7-C102-E157-6B30-1D56C1B9E2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247650</xdr:colOff>
      <xdr:row>0</xdr:row>
      <xdr:rowOff>55336</xdr:rowOff>
    </xdr:from>
    <xdr:ext cx="2800350" cy="2059213"/>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55336"/>
          <a:ext cx="2800350" cy="2059213"/>
        </a:xfrm>
        <a:prstGeom prst="rect">
          <a:avLst/>
        </a:prstGeom>
      </xdr:spPr>
    </xdr:pic>
    <xdr:clientData/>
  </xdr:oneCellAnchor>
  <xdr:twoCellAnchor>
    <xdr:from>
      <xdr:col>5</xdr:col>
      <xdr:colOff>1930553</xdr:colOff>
      <xdr:row>23</xdr:row>
      <xdr:rowOff>649558</xdr:rowOff>
    </xdr:from>
    <xdr:to>
      <xdr:col>9</xdr:col>
      <xdr:colOff>1579755</xdr:colOff>
      <xdr:row>27</xdr:row>
      <xdr:rowOff>580793</xdr:rowOff>
    </xdr:to>
    <xdr:graphicFrame macro="">
      <xdr:nvGraphicFramePr>
        <xdr:cNvPr id="2" name="Gráfico 1">
          <a:extLst>
            <a:ext uri="{FF2B5EF4-FFF2-40B4-BE49-F238E27FC236}">
              <a16:creationId xmlns:a16="http://schemas.microsoft.com/office/drawing/2014/main" id="{E3A30209-90E5-07CF-FECE-1018C3433D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554180</xdr:colOff>
      <xdr:row>0</xdr:row>
      <xdr:rowOff>55337</xdr:rowOff>
    </xdr:from>
    <xdr:ext cx="2303320" cy="1664250"/>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180" y="55337"/>
          <a:ext cx="2303320" cy="1664250"/>
        </a:xfrm>
        <a:prstGeom prst="rect">
          <a:avLst/>
        </a:prstGeom>
      </xdr:spPr>
    </xdr:pic>
    <xdr:clientData/>
  </xdr:oneCellAnchor>
  <xdr:twoCellAnchor>
    <xdr:from>
      <xdr:col>5</xdr:col>
      <xdr:colOff>597477</xdr:colOff>
      <xdr:row>24</xdr:row>
      <xdr:rowOff>65809</xdr:rowOff>
    </xdr:from>
    <xdr:to>
      <xdr:col>8</xdr:col>
      <xdr:colOff>355022</xdr:colOff>
      <xdr:row>28</xdr:row>
      <xdr:rowOff>453737</xdr:rowOff>
    </xdr:to>
    <xdr:graphicFrame macro="">
      <xdr:nvGraphicFramePr>
        <xdr:cNvPr id="2" name="Gráfico 1">
          <a:extLst>
            <a:ext uri="{FF2B5EF4-FFF2-40B4-BE49-F238E27FC236}">
              <a16:creationId xmlns:a16="http://schemas.microsoft.com/office/drawing/2014/main" id="{FF401613-70C0-EC0D-EC3A-71E0BC3539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554180</xdr:colOff>
      <xdr:row>0</xdr:row>
      <xdr:rowOff>55337</xdr:rowOff>
    </xdr:from>
    <xdr:ext cx="2303320" cy="1664250"/>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180" y="55337"/>
          <a:ext cx="2303320" cy="1664250"/>
        </a:xfrm>
        <a:prstGeom prst="rect">
          <a:avLst/>
        </a:prstGeom>
      </xdr:spPr>
    </xdr:pic>
    <xdr:clientData/>
  </xdr:oneCellAnchor>
  <xdr:twoCellAnchor>
    <xdr:from>
      <xdr:col>5</xdr:col>
      <xdr:colOff>659946</xdr:colOff>
      <xdr:row>24</xdr:row>
      <xdr:rowOff>43543</xdr:rowOff>
    </xdr:from>
    <xdr:to>
      <xdr:col>8</xdr:col>
      <xdr:colOff>401410</xdr:colOff>
      <xdr:row>28</xdr:row>
      <xdr:rowOff>446315</xdr:rowOff>
    </xdr:to>
    <xdr:graphicFrame macro="">
      <xdr:nvGraphicFramePr>
        <xdr:cNvPr id="5" name="Gráfico 4">
          <a:extLst>
            <a:ext uri="{FF2B5EF4-FFF2-40B4-BE49-F238E27FC236}">
              <a16:creationId xmlns:a16="http://schemas.microsoft.com/office/drawing/2014/main" id="{C1AEB162-146B-7164-7001-12FC4C46CC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554180</xdr:colOff>
      <xdr:row>0</xdr:row>
      <xdr:rowOff>55337</xdr:rowOff>
    </xdr:from>
    <xdr:ext cx="2303320" cy="1664250"/>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180" y="55337"/>
          <a:ext cx="2303320" cy="1664250"/>
        </a:xfrm>
        <a:prstGeom prst="rect">
          <a:avLst/>
        </a:prstGeom>
      </xdr:spPr>
    </xdr:pic>
    <xdr:clientData/>
  </xdr:oneCellAnchor>
  <xdr:twoCellAnchor>
    <xdr:from>
      <xdr:col>5</xdr:col>
      <xdr:colOff>673553</xdr:colOff>
      <xdr:row>23</xdr:row>
      <xdr:rowOff>492580</xdr:rowOff>
    </xdr:from>
    <xdr:to>
      <xdr:col>8</xdr:col>
      <xdr:colOff>415017</xdr:colOff>
      <xdr:row>28</xdr:row>
      <xdr:rowOff>310244</xdr:rowOff>
    </xdr:to>
    <xdr:graphicFrame macro="">
      <xdr:nvGraphicFramePr>
        <xdr:cNvPr id="2" name="Gráfico 1">
          <a:extLst>
            <a:ext uri="{FF2B5EF4-FFF2-40B4-BE49-F238E27FC236}">
              <a16:creationId xmlns:a16="http://schemas.microsoft.com/office/drawing/2014/main" id="{A0EA53FD-65D9-9BC2-0A72-8ED3140872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9"/>
  </sheetPr>
  <dimension ref="A1:Z34"/>
  <sheetViews>
    <sheetView topLeftCell="A3" zoomScale="150" zoomScaleNormal="140" workbookViewId="0">
      <selection activeCell="A9" sqref="A9:F9"/>
    </sheetView>
  </sheetViews>
  <sheetFormatPr baseColWidth="10" defaultColWidth="11.5" defaultRowHeight="102"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51.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51.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287</v>
      </c>
      <c r="Z2" s="136"/>
    </row>
    <row r="3" spans="1:26" ht="51.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38.2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62.2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34.5" customHeight="1" x14ac:dyDescent="0.2">
      <c r="A6" s="4" t="s">
        <v>4</v>
      </c>
      <c r="B6" s="118" t="s">
        <v>282</v>
      </c>
      <c r="C6" s="118"/>
      <c r="D6" s="118"/>
      <c r="E6" s="118"/>
      <c r="F6" s="119"/>
      <c r="G6" s="3"/>
      <c r="H6" s="3"/>
      <c r="I6" s="3"/>
      <c r="J6" s="3"/>
      <c r="K6" s="3"/>
      <c r="L6" s="3"/>
      <c r="M6" s="3"/>
      <c r="N6" s="3"/>
      <c r="O6" s="3"/>
      <c r="P6" s="3"/>
      <c r="Q6" s="3"/>
      <c r="R6" s="3"/>
      <c r="S6" s="3"/>
      <c r="T6" s="3"/>
      <c r="U6" s="3"/>
      <c r="V6" s="3"/>
      <c r="W6" s="3"/>
      <c r="X6" s="3"/>
      <c r="Y6" s="3"/>
      <c r="Z6" s="3"/>
    </row>
    <row r="7" spans="1:26" ht="32.25" customHeight="1" thickBot="1" x14ac:dyDescent="0.25">
      <c r="A7" s="5" t="s">
        <v>6</v>
      </c>
      <c r="B7" s="139" t="s">
        <v>294</v>
      </c>
      <c r="C7" s="139"/>
      <c r="D7" s="139"/>
      <c r="E7" s="139"/>
      <c r="F7" s="140"/>
      <c r="G7" s="3"/>
      <c r="H7" s="3"/>
      <c r="I7" s="3"/>
      <c r="J7" s="3"/>
      <c r="K7" s="3"/>
      <c r="L7" s="3"/>
      <c r="M7" s="3"/>
      <c r="N7" s="3"/>
      <c r="O7" s="3"/>
      <c r="P7" s="3"/>
      <c r="Q7" s="3"/>
      <c r="R7" s="3"/>
      <c r="S7" s="3"/>
      <c r="T7" s="3"/>
      <c r="U7" s="3"/>
      <c r="V7" s="3"/>
      <c r="W7" s="3"/>
      <c r="X7" s="3"/>
      <c r="Y7" s="3"/>
      <c r="Z7" s="3"/>
    </row>
    <row r="8" spans="1:26" ht="48" customHeight="1"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102" customHeight="1" thickBot="1" x14ac:dyDescent="0.25">
      <c r="A9" s="157" t="s">
        <v>394</v>
      </c>
      <c r="B9" s="157"/>
      <c r="C9" s="157"/>
      <c r="D9" s="157"/>
      <c r="E9" s="157"/>
      <c r="F9" s="157"/>
      <c r="G9" s="3"/>
      <c r="H9" s="3"/>
      <c r="I9" s="3"/>
      <c r="J9" s="3"/>
      <c r="K9" s="3"/>
      <c r="L9" s="3"/>
      <c r="M9" s="3"/>
      <c r="N9" s="3"/>
      <c r="O9" s="3"/>
      <c r="P9" s="3"/>
      <c r="Q9" s="3"/>
      <c r="R9" s="3"/>
      <c r="S9" s="3"/>
      <c r="T9" s="3"/>
      <c r="U9" s="3"/>
      <c r="V9" s="3"/>
      <c r="W9" s="3"/>
      <c r="X9" s="3"/>
      <c r="Y9" s="3"/>
      <c r="Z9" s="3"/>
    </row>
    <row r="10" spans="1:26" s="7" customFormat="1" ht="102" customHeight="1" thickTop="1" x14ac:dyDescent="0.15">
      <c r="A10" s="141" t="s">
        <v>395</v>
      </c>
      <c r="B10" s="143" t="s">
        <v>8</v>
      </c>
      <c r="C10" s="145" t="s">
        <v>9</v>
      </c>
      <c r="D10" s="141" t="s">
        <v>10</v>
      </c>
      <c r="E10" s="145" t="s">
        <v>11</v>
      </c>
      <c r="F10" s="145" t="s">
        <v>396</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102"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102" customHeight="1" x14ac:dyDescent="0.15">
      <c r="A12" s="148" t="s">
        <v>282</v>
      </c>
      <c r="B12" s="151" t="s">
        <v>39</v>
      </c>
      <c r="C12" s="154" t="s">
        <v>397</v>
      </c>
      <c r="D12" s="154" t="s">
        <v>282</v>
      </c>
      <c r="E12" s="10" t="s">
        <v>42</v>
      </c>
      <c r="F12" s="11" t="s">
        <v>43</v>
      </c>
      <c r="G12" s="12" t="s">
        <v>398</v>
      </c>
      <c r="H12" s="12" t="s">
        <v>399</v>
      </c>
      <c r="I12" s="10" t="s">
        <v>46</v>
      </c>
      <c r="J12" s="10" t="s">
        <v>400</v>
      </c>
      <c r="K12" s="10" t="s">
        <v>401</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4</v>
      </c>
      <c r="U12" s="10" t="s">
        <v>49</v>
      </c>
      <c r="V12" s="10" t="s">
        <v>50</v>
      </c>
      <c r="W12" s="10" t="s">
        <v>50</v>
      </c>
      <c r="X12" s="10" t="s">
        <v>50</v>
      </c>
      <c r="Y12" s="10" t="s">
        <v>402</v>
      </c>
      <c r="Z12" s="16"/>
    </row>
    <row r="13" spans="1:26" s="17" customFormat="1" ht="102" customHeight="1" x14ac:dyDescent="0.15">
      <c r="A13" s="149"/>
      <c r="B13" s="152"/>
      <c r="C13" s="155"/>
      <c r="D13" s="155"/>
      <c r="E13" s="10" t="s">
        <v>42</v>
      </c>
      <c r="F13" s="12" t="s">
        <v>52</v>
      </c>
      <c r="G13" s="12" t="s">
        <v>53</v>
      </c>
      <c r="H13" s="10" t="s">
        <v>54</v>
      </c>
      <c r="I13" s="10" t="s">
        <v>403</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4</v>
      </c>
      <c r="U13" s="10" t="s">
        <v>58</v>
      </c>
      <c r="V13" s="10" t="s">
        <v>50</v>
      </c>
      <c r="W13" s="10" t="s">
        <v>50</v>
      </c>
      <c r="X13" s="10" t="s">
        <v>50</v>
      </c>
      <c r="Y13" s="10" t="s">
        <v>59</v>
      </c>
      <c r="Z13" s="10"/>
    </row>
    <row r="14" spans="1:26" s="17" customFormat="1" ht="102" customHeight="1"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4</v>
      </c>
      <c r="U14" s="10" t="s">
        <v>66</v>
      </c>
      <c r="V14" s="10" t="s">
        <v>50</v>
      </c>
      <c r="W14" s="10" t="s">
        <v>50</v>
      </c>
      <c r="X14" s="10" t="s">
        <v>50</v>
      </c>
      <c r="Y14" s="10" t="s">
        <v>67</v>
      </c>
      <c r="Z14" s="10"/>
    </row>
    <row r="15" spans="1:26" s="17" customFormat="1" ht="102" customHeight="1"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4</v>
      </c>
      <c r="U15" s="10" t="s">
        <v>66</v>
      </c>
      <c r="V15" s="10" t="s">
        <v>50</v>
      </c>
      <c r="W15" s="10" t="s">
        <v>71</v>
      </c>
      <c r="X15" s="10" t="s">
        <v>72</v>
      </c>
      <c r="Y15" s="10" t="s">
        <v>73</v>
      </c>
      <c r="Z15" s="10"/>
    </row>
    <row r="16" spans="1:26" s="17" customFormat="1" ht="102" customHeight="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4</v>
      </c>
      <c r="U16" s="10" t="s">
        <v>66</v>
      </c>
      <c r="V16" s="10" t="s">
        <v>50</v>
      </c>
      <c r="W16" s="10" t="s">
        <v>50</v>
      </c>
      <c r="X16" s="10" t="s">
        <v>76</v>
      </c>
      <c r="Y16" s="10" t="s">
        <v>77</v>
      </c>
      <c r="Z16" s="10"/>
    </row>
    <row r="17" spans="1:26" s="17" customFormat="1" ht="102" customHeight="1"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4</v>
      </c>
      <c r="U17" s="10" t="s">
        <v>84</v>
      </c>
      <c r="V17" s="10" t="s">
        <v>50</v>
      </c>
      <c r="W17" s="10" t="s">
        <v>50</v>
      </c>
      <c r="X17" s="10" t="s">
        <v>50</v>
      </c>
      <c r="Y17" s="10" t="s">
        <v>85</v>
      </c>
      <c r="Z17" s="16"/>
    </row>
    <row r="18" spans="1:26" s="17" customFormat="1" ht="102" customHeight="1"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4</v>
      </c>
      <c r="U18" s="10" t="s">
        <v>88</v>
      </c>
      <c r="V18" s="10" t="s">
        <v>50</v>
      </c>
      <c r="W18" s="10" t="s">
        <v>50</v>
      </c>
      <c r="X18" s="10" t="s">
        <v>50</v>
      </c>
      <c r="Y18" s="10" t="s">
        <v>89</v>
      </c>
      <c r="Z18" s="10"/>
    </row>
    <row r="19" spans="1:26" s="17" customFormat="1" ht="102" customHeight="1"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4</v>
      </c>
      <c r="U19" s="10" t="s">
        <v>88</v>
      </c>
      <c r="V19" s="10" t="s">
        <v>50</v>
      </c>
      <c r="W19" s="10" t="s">
        <v>50</v>
      </c>
      <c r="X19" s="10" t="s">
        <v>50</v>
      </c>
      <c r="Y19" s="10" t="s">
        <v>93</v>
      </c>
      <c r="Z19" s="10"/>
    </row>
    <row r="20" spans="1:26" s="17" customFormat="1" ht="102" customHeight="1"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4</v>
      </c>
      <c r="U20" s="10" t="s">
        <v>88</v>
      </c>
      <c r="V20" s="10" t="s">
        <v>63</v>
      </c>
      <c r="W20" s="10" t="s">
        <v>63</v>
      </c>
      <c r="X20" s="10" t="s">
        <v>63</v>
      </c>
      <c r="Y20" s="10" t="s">
        <v>98</v>
      </c>
      <c r="Z20" s="10"/>
    </row>
    <row r="21" spans="1:26" s="17" customFormat="1" ht="102" customHeight="1"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4</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4</v>
      </c>
      <c r="U22" s="10" t="s">
        <v>88</v>
      </c>
      <c r="V22" s="10" t="s">
        <v>63</v>
      </c>
      <c r="W22" s="10" t="s">
        <v>63</v>
      </c>
      <c r="X22" s="10" t="s">
        <v>63</v>
      </c>
      <c r="Y22" s="10" t="s">
        <v>304</v>
      </c>
      <c r="Z22" s="10"/>
    </row>
    <row r="23" spans="1:26" ht="102" customHeight="1"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4</v>
      </c>
      <c r="U23" s="10" t="s">
        <v>88</v>
      </c>
      <c r="V23" s="10" t="s">
        <v>63</v>
      </c>
      <c r="W23" s="10" t="s">
        <v>63</v>
      </c>
      <c r="X23" s="10" t="s">
        <v>63</v>
      </c>
      <c r="Y23" s="12" t="s">
        <v>110</v>
      </c>
      <c r="Z23" s="10" t="s">
        <v>111</v>
      </c>
    </row>
    <row r="24" spans="1:26" ht="102" customHeight="1" thickTop="1" x14ac:dyDescent="0.2"/>
    <row r="25" spans="1:26" ht="102" customHeight="1" x14ac:dyDescent="0.2">
      <c r="A25" s="117" t="s">
        <v>112</v>
      </c>
      <c r="B25" s="117"/>
      <c r="C25" s="117"/>
      <c r="D25" s="117"/>
      <c r="E25" s="117"/>
    </row>
    <row r="26" spans="1:26" ht="102" customHeight="1" x14ac:dyDescent="0.2">
      <c r="A26" s="21"/>
      <c r="B26" s="22" t="s">
        <v>113</v>
      </c>
      <c r="C26" s="23" t="s">
        <v>21</v>
      </c>
      <c r="D26" s="24" t="s">
        <v>114</v>
      </c>
      <c r="E26" s="25" t="s">
        <v>115</v>
      </c>
    </row>
    <row r="27" spans="1:26" ht="102" customHeight="1" x14ac:dyDescent="0.2">
      <c r="A27" s="26" t="s">
        <v>116</v>
      </c>
      <c r="B27" s="27">
        <f>COUNTIF(O:O,"bajo")</f>
        <v>2</v>
      </c>
      <c r="C27" s="25">
        <f>COUNTIF(O:O,"MEDIO")</f>
        <v>9</v>
      </c>
      <c r="D27" s="28">
        <f>COUNTIF(O:O,"ALTO")</f>
        <v>1</v>
      </c>
      <c r="E27" s="27">
        <f>SUM(B27:D27)</f>
        <v>12</v>
      </c>
    </row>
    <row r="28" spans="1:26" ht="102" customHeight="1" x14ac:dyDescent="0.2">
      <c r="A28" s="26" t="s">
        <v>117</v>
      </c>
      <c r="B28" s="29">
        <f>+B27/$E$27</f>
        <v>0.16666666666666666</v>
      </c>
      <c r="C28" s="30">
        <f t="shared" ref="C28:D28" si="6">+C27/$E$27</f>
        <v>0.75</v>
      </c>
      <c r="D28" s="31">
        <f t="shared" si="6"/>
        <v>8.3333333333333329E-2</v>
      </c>
      <c r="E28" s="29">
        <f>SUM(B28:D28)</f>
        <v>1</v>
      </c>
    </row>
    <row r="29" spans="1:26" ht="102" customHeight="1" x14ac:dyDescent="0.2">
      <c r="C29" s="32"/>
    </row>
    <row r="34" spans="2:2" ht="102" customHeight="1" x14ac:dyDescent="0.2">
      <c r="B34" s="33"/>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71" priority="1" operator="containsText" text="ALTO">
      <formula>NOT(ISERROR(SEARCH("ALTO",O12)))</formula>
    </cfRule>
    <cfRule type="containsText" dxfId="70" priority="2" operator="containsText" text="MEDIO">
      <formula>NOT(ISERROR(SEARCH("MEDIO",O12)))</formula>
    </cfRule>
    <cfRule type="containsText" dxfId="69" priority="3" operator="containsText" text="BAJO">
      <formula>NOT(ISERROR(SEARCH("BAJO",O12)))</formula>
    </cfRule>
  </conditionalFormatting>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6">
    <tabColor rgb="FF92D050"/>
  </sheetPr>
  <dimension ref="A1:Z34"/>
  <sheetViews>
    <sheetView topLeftCell="A7" zoomScale="143" zoomScaleNormal="100" workbookViewId="0">
      <selection activeCell="A9" sqref="A9:F9"/>
    </sheetView>
  </sheetViews>
  <sheetFormatPr baseColWidth="10" defaultColWidth="11.5" defaultRowHeight="67.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50.6640625" style="1" customWidth="1"/>
    <col min="27" max="16384" width="11.5" style="1"/>
  </cols>
  <sheetData>
    <row r="1" spans="1:26" ht="6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6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6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6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7.2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4.25" customHeight="1" x14ac:dyDescent="0.2">
      <c r="A6" s="4" t="s">
        <v>4</v>
      </c>
      <c r="B6" s="118" t="s">
        <v>132</v>
      </c>
      <c r="C6" s="118"/>
      <c r="D6" s="118"/>
      <c r="E6" s="118"/>
      <c r="F6" s="119"/>
      <c r="G6" s="3"/>
      <c r="H6" s="3"/>
      <c r="I6" s="3"/>
      <c r="J6" s="3"/>
      <c r="K6" s="3"/>
      <c r="L6" s="3"/>
      <c r="M6" s="3"/>
      <c r="N6" s="3"/>
      <c r="O6" s="3"/>
      <c r="P6" s="3"/>
      <c r="Q6" s="3"/>
      <c r="R6" s="3"/>
      <c r="S6" s="3"/>
      <c r="T6" s="3"/>
      <c r="U6" s="3"/>
      <c r="V6" s="3"/>
      <c r="W6" s="3"/>
      <c r="X6" s="3"/>
      <c r="Y6" s="3"/>
      <c r="Z6" s="3"/>
    </row>
    <row r="7" spans="1:26" ht="55.5" customHeight="1" thickBot="1" x14ac:dyDescent="0.25">
      <c r="A7" s="5" t="s">
        <v>6</v>
      </c>
      <c r="B7" s="139" t="s">
        <v>128</v>
      </c>
      <c r="C7" s="139"/>
      <c r="D7" s="139"/>
      <c r="E7" s="139"/>
      <c r="F7" s="140"/>
      <c r="G7" s="3"/>
      <c r="H7" s="3"/>
      <c r="I7" s="3"/>
      <c r="J7" s="3"/>
      <c r="K7" s="3"/>
      <c r="L7" s="3"/>
      <c r="M7" s="3"/>
      <c r="N7" s="3"/>
      <c r="O7" s="3"/>
      <c r="P7" s="3"/>
      <c r="Q7" s="3"/>
      <c r="R7" s="3"/>
      <c r="S7" s="3"/>
      <c r="T7" s="3"/>
      <c r="U7" s="3"/>
      <c r="V7" s="3"/>
      <c r="W7" s="3"/>
      <c r="X7" s="3"/>
      <c r="Y7" s="3"/>
      <c r="Z7" s="3"/>
    </row>
    <row r="8" spans="1:26" ht="67.5" customHeight="1"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67.5" customHeight="1" thickBot="1" x14ac:dyDescent="0.25">
      <c r="A9" s="157" t="s">
        <v>394</v>
      </c>
      <c r="B9" s="157"/>
      <c r="C9" s="157"/>
      <c r="D9" s="157"/>
      <c r="E9" s="157"/>
      <c r="F9" s="157"/>
      <c r="G9" s="3"/>
      <c r="H9" s="3"/>
      <c r="I9" s="3"/>
      <c r="J9" s="3"/>
      <c r="K9" s="3"/>
      <c r="L9" s="3"/>
      <c r="M9" s="3"/>
      <c r="N9" s="3"/>
      <c r="O9" s="3"/>
      <c r="P9" s="3"/>
      <c r="Q9" s="3"/>
      <c r="R9" s="3"/>
      <c r="S9" s="3"/>
      <c r="T9" s="3"/>
      <c r="U9" s="3"/>
      <c r="V9" s="3"/>
      <c r="W9" s="3"/>
      <c r="X9" s="3"/>
      <c r="Y9" s="3"/>
      <c r="Z9" s="3"/>
    </row>
    <row r="10" spans="1:26" s="7" customFormat="1" ht="67.5"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67.5"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67.5" customHeight="1" x14ac:dyDescent="0.15">
      <c r="A12" s="179" t="s">
        <v>133</v>
      </c>
      <c r="B12" s="178" t="s">
        <v>39</v>
      </c>
      <c r="C12" s="182" t="s">
        <v>134</v>
      </c>
      <c r="D12" s="182" t="s">
        <v>135</v>
      </c>
      <c r="E12" s="10" t="s">
        <v>42</v>
      </c>
      <c r="F12" s="11" t="s">
        <v>43</v>
      </c>
      <c r="G12" s="12" t="s">
        <v>44</v>
      </c>
      <c r="H12" s="12" t="s">
        <v>45</v>
      </c>
      <c r="I12" s="10" t="s">
        <v>46</v>
      </c>
      <c r="J12" s="10" t="s">
        <v>47</v>
      </c>
      <c r="K12" s="10" t="s">
        <v>48</v>
      </c>
      <c r="L12" s="13">
        <v>2</v>
      </c>
      <c r="M12" s="13">
        <v>3</v>
      </c>
      <c r="N12" s="13">
        <f t="shared" ref="N12:N28" si="0">+L12*M12</f>
        <v>6</v>
      </c>
      <c r="O12" s="14" t="str">
        <f t="shared" ref="O12:O28" si="1">IF(AND(N12&gt;1,N12&lt;5),"BAJO",IF(AND(N12&gt;5,N12&lt;9),"MEDIO",IF(AND(N12&gt;9,N12&lt;21),"ALTO",IF(AND(N12&gt;22,N12&lt;41),"MUY ALTO",""))))</f>
        <v>MEDIO</v>
      </c>
      <c r="P12" s="13">
        <v>10</v>
      </c>
      <c r="Q12" s="13">
        <f t="shared" ref="Q12:Q28" si="2">+N12*P12</f>
        <v>60</v>
      </c>
      <c r="R12" s="13" t="str">
        <f t="shared" ref="R12:R28" si="3">IF(AND(Q12&lt;21),"IV",IF(AND(Q12&gt;39,Q12&lt;121),"III",IF(AND(Q12&gt;149,Q12&lt;501),"II",IF(AND(Q12&gt;599,Q12&lt;4001),"I",""))))</f>
        <v>III</v>
      </c>
      <c r="S12" s="15" t="str">
        <f>IF(R12="I","No aceptable",IF(R12="II","No aceptable o aceptable con control especifico",IF(R12="III","Mejorable",IF(R12="IV","Aceptable"))))</f>
        <v>Mejorable</v>
      </c>
      <c r="T12" s="13">
        <v>20</v>
      </c>
      <c r="U12" s="10" t="s">
        <v>49</v>
      </c>
      <c r="V12" s="10" t="s">
        <v>50</v>
      </c>
      <c r="W12" s="10" t="s">
        <v>50</v>
      </c>
      <c r="X12" s="10" t="s">
        <v>50</v>
      </c>
      <c r="Y12" s="10" t="s">
        <v>51</v>
      </c>
      <c r="Z12" s="16"/>
    </row>
    <row r="13" spans="1:26" s="17" customFormat="1" ht="67.5" customHeight="1" x14ac:dyDescent="0.15">
      <c r="A13" s="180"/>
      <c r="B13" s="178"/>
      <c r="C13" s="183"/>
      <c r="D13" s="183"/>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20</v>
      </c>
      <c r="U13" s="10" t="s">
        <v>58</v>
      </c>
      <c r="V13" s="10" t="s">
        <v>50</v>
      </c>
      <c r="W13" s="10" t="s">
        <v>50</v>
      </c>
      <c r="X13" s="10" t="s">
        <v>50</v>
      </c>
      <c r="Y13" s="10" t="s">
        <v>59</v>
      </c>
      <c r="Z13" s="10"/>
    </row>
    <row r="14" spans="1:26" s="17" customFormat="1" ht="67.5" customHeight="1" x14ac:dyDescent="0.15">
      <c r="A14" s="180"/>
      <c r="B14" s="178"/>
      <c r="C14" s="183"/>
      <c r="D14" s="183"/>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20</v>
      </c>
      <c r="U14" s="10" t="s">
        <v>66</v>
      </c>
      <c r="V14" s="10" t="s">
        <v>50</v>
      </c>
      <c r="W14" s="10" t="s">
        <v>50</v>
      </c>
      <c r="X14" s="10" t="s">
        <v>50</v>
      </c>
      <c r="Y14" s="10" t="s">
        <v>67</v>
      </c>
      <c r="Z14" s="10"/>
    </row>
    <row r="15" spans="1:26" s="17" customFormat="1" ht="67.5" customHeight="1" x14ac:dyDescent="0.15">
      <c r="A15" s="180"/>
      <c r="B15" s="178"/>
      <c r="C15" s="183"/>
      <c r="D15" s="183"/>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20</v>
      </c>
      <c r="U15" s="10" t="s">
        <v>66</v>
      </c>
      <c r="V15" s="10" t="s">
        <v>50</v>
      </c>
      <c r="W15" s="10" t="s">
        <v>71</v>
      </c>
      <c r="X15" s="10" t="s">
        <v>72</v>
      </c>
      <c r="Y15" s="10" t="s">
        <v>73</v>
      </c>
      <c r="Z15" s="10"/>
    </row>
    <row r="16" spans="1:26" s="17" customFormat="1" ht="67.5" customHeight="1" x14ac:dyDescent="0.15">
      <c r="A16" s="180"/>
      <c r="B16" s="178"/>
      <c r="C16" s="183"/>
      <c r="D16" s="183"/>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20</v>
      </c>
      <c r="U16" s="10" t="s">
        <v>66</v>
      </c>
      <c r="V16" s="10" t="s">
        <v>50</v>
      </c>
      <c r="W16" s="10" t="s">
        <v>50</v>
      </c>
      <c r="X16" s="10" t="s">
        <v>76</v>
      </c>
      <c r="Y16" s="10" t="s">
        <v>77</v>
      </c>
      <c r="Z16" s="10"/>
    </row>
    <row r="17" spans="1:26" s="17" customFormat="1" ht="67.5" customHeight="1" x14ac:dyDescent="0.15">
      <c r="A17" s="180"/>
      <c r="B17" s="178"/>
      <c r="C17" s="183"/>
      <c r="D17" s="183"/>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20</v>
      </c>
      <c r="U17" s="10" t="s">
        <v>84</v>
      </c>
      <c r="V17" s="10" t="s">
        <v>50</v>
      </c>
      <c r="W17" s="10" t="s">
        <v>50</v>
      </c>
      <c r="X17" s="10" t="s">
        <v>50</v>
      </c>
      <c r="Y17" s="10" t="s">
        <v>85</v>
      </c>
      <c r="Z17" s="16"/>
    </row>
    <row r="18" spans="1:26" s="17" customFormat="1" ht="67.5" customHeight="1" x14ac:dyDescent="0.15">
      <c r="A18" s="180"/>
      <c r="B18" s="178"/>
      <c r="C18" s="183"/>
      <c r="D18" s="183"/>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8" si="5">IF(R18="I","No aceptable",IF(R18="II","No aceptable o aceptable con control especifico",IF(R18="III","Mejorable",IF(R18="IV","Aceptable"))))</f>
        <v>No aceptable o aceptable con control especifico</v>
      </c>
      <c r="T18" s="13">
        <v>20</v>
      </c>
      <c r="U18" s="10" t="s">
        <v>88</v>
      </c>
      <c r="V18" s="10" t="s">
        <v>50</v>
      </c>
      <c r="W18" s="10" t="s">
        <v>50</v>
      </c>
      <c r="X18" s="10" t="s">
        <v>50</v>
      </c>
      <c r="Y18" s="10" t="s">
        <v>89</v>
      </c>
      <c r="Z18" s="10"/>
    </row>
    <row r="19" spans="1:26" s="17" customFormat="1" ht="67.5" customHeight="1" x14ac:dyDescent="0.15">
      <c r="A19" s="180"/>
      <c r="B19" s="178"/>
      <c r="C19" s="183"/>
      <c r="D19" s="183"/>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20</v>
      </c>
      <c r="U19" s="10" t="s">
        <v>88</v>
      </c>
      <c r="V19" s="10" t="s">
        <v>50</v>
      </c>
      <c r="W19" s="10" t="s">
        <v>50</v>
      </c>
      <c r="X19" s="10" t="s">
        <v>50</v>
      </c>
      <c r="Y19" s="10" t="s">
        <v>93</v>
      </c>
      <c r="Z19" s="10"/>
    </row>
    <row r="20" spans="1:26" s="17" customFormat="1" ht="67.5" customHeight="1" x14ac:dyDescent="0.15">
      <c r="A20" s="180"/>
      <c r="B20" s="178"/>
      <c r="C20" s="183"/>
      <c r="D20" s="183"/>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20</v>
      </c>
      <c r="U20" s="10" t="s">
        <v>88</v>
      </c>
      <c r="V20" s="10" t="s">
        <v>63</v>
      </c>
      <c r="W20" s="10" t="s">
        <v>63</v>
      </c>
      <c r="X20" s="10" t="s">
        <v>63</v>
      </c>
      <c r="Y20" s="10" t="s">
        <v>98</v>
      </c>
      <c r="Z20" s="10"/>
    </row>
    <row r="21" spans="1:26" s="17" customFormat="1" ht="67.5" customHeight="1" x14ac:dyDescent="0.15">
      <c r="A21" s="180"/>
      <c r="B21" s="178"/>
      <c r="C21" s="183"/>
      <c r="D21" s="183"/>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20</v>
      </c>
      <c r="U21" s="10" t="s">
        <v>88</v>
      </c>
      <c r="V21" s="10" t="s">
        <v>63</v>
      </c>
      <c r="W21" s="10" t="s">
        <v>63</v>
      </c>
      <c r="X21" s="10" t="s">
        <v>63</v>
      </c>
      <c r="Y21" s="10" t="s">
        <v>102</v>
      </c>
      <c r="Z21" s="10" t="s">
        <v>103</v>
      </c>
    </row>
    <row r="22" spans="1:26" s="17" customFormat="1" ht="67.5" customHeight="1" x14ac:dyDescent="0.15">
      <c r="A22" s="180"/>
      <c r="B22" s="178"/>
      <c r="C22" s="183"/>
      <c r="D22" s="183"/>
      <c r="E22" s="10" t="s">
        <v>42</v>
      </c>
      <c r="F22" s="18" t="s">
        <v>104</v>
      </c>
      <c r="G22" s="12" t="s">
        <v>105</v>
      </c>
      <c r="H22" s="12" t="s">
        <v>106</v>
      </c>
      <c r="I22" s="10" t="s">
        <v>107</v>
      </c>
      <c r="J22" s="10" t="s">
        <v>108</v>
      </c>
      <c r="K22" s="10" t="s">
        <v>109</v>
      </c>
      <c r="L22" s="13">
        <v>2</v>
      </c>
      <c r="M22" s="13">
        <v>3</v>
      </c>
      <c r="N22" s="13">
        <f t="shared" si="0"/>
        <v>6</v>
      </c>
      <c r="O22" s="14" t="str">
        <f t="shared" si="1"/>
        <v>MEDIO</v>
      </c>
      <c r="P22" s="13">
        <v>25</v>
      </c>
      <c r="Q22" s="13">
        <f t="shared" si="2"/>
        <v>150</v>
      </c>
      <c r="R22" s="13" t="str">
        <f t="shared" si="3"/>
        <v>II</v>
      </c>
      <c r="S22" s="15" t="str">
        <f t="shared" si="5"/>
        <v>No aceptable o aceptable con control especifico</v>
      </c>
      <c r="T22" s="13">
        <v>20</v>
      </c>
      <c r="U22" s="10" t="s">
        <v>88</v>
      </c>
      <c r="V22" s="10" t="s">
        <v>63</v>
      </c>
      <c r="W22" s="10" t="s">
        <v>63</v>
      </c>
      <c r="X22" s="10" t="s">
        <v>63</v>
      </c>
      <c r="Y22" s="12" t="s">
        <v>110</v>
      </c>
      <c r="Z22" s="10" t="s">
        <v>111</v>
      </c>
    </row>
    <row r="23" spans="1:26" s="17" customFormat="1" ht="67.5" customHeight="1" x14ac:dyDescent="0.15">
      <c r="A23" s="180"/>
      <c r="B23" s="151" t="s">
        <v>136</v>
      </c>
      <c r="C23" s="183"/>
      <c r="D23" s="183"/>
      <c r="E23" s="38" t="s">
        <v>42</v>
      </c>
      <c r="F23" s="59" t="s">
        <v>137</v>
      </c>
      <c r="G23" s="60" t="s">
        <v>44</v>
      </c>
      <c r="H23" s="60" t="s">
        <v>138</v>
      </c>
      <c r="I23" s="61" t="s">
        <v>63</v>
      </c>
      <c r="J23" s="61" t="s">
        <v>63</v>
      </c>
      <c r="K23" s="61" t="s">
        <v>139</v>
      </c>
      <c r="L23" s="62">
        <v>2</v>
      </c>
      <c r="M23" s="62">
        <v>3</v>
      </c>
      <c r="N23" s="62">
        <f t="shared" si="0"/>
        <v>6</v>
      </c>
      <c r="O23" s="63" t="str">
        <f t="shared" si="1"/>
        <v>MEDIO</v>
      </c>
      <c r="P23" s="62">
        <v>10</v>
      </c>
      <c r="Q23" s="62">
        <f t="shared" si="2"/>
        <v>60</v>
      </c>
      <c r="R23" s="62" t="str">
        <f t="shared" si="3"/>
        <v>III</v>
      </c>
      <c r="S23" s="64" t="str">
        <f t="shared" si="5"/>
        <v>Mejorable</v>
      </c>
      <c r="T23" s="13">
        <v>20</v>
      </c>
      <c r="U23" s="65" t="s">
        <v>140</v>
      </c>
      <c r="V23" s="65" t="s">
        <v>50</v>
      </c>
      <c r="W23" s="65" t="s">
        <v>50</v>
      </c>
      <c r="X23" s="65" t="s">
        <v>50</v>
      </c>
      <c r="Y23" s="66" t="s">
        <v>141</v>
      </c>
      <c r="Z23" s="66" t="s">
        <v>142</v>
      </c>
    </row>
    <row r="24" spans="1:26" s="17" customFormat="1" ht="67.5" customHeight="1" x14ac:dyDescent="0.15">
      <c r="A24" s="180"/>
      <c r="B24" s="152"/>
      <c r="C24" s="183"/>
      <c r="D24" s="183"/>
      <c r="E24" s="38" t="s">
        <v>42</v>
      </c>
      <c r="F24" s="59" t="s">
        <v>143</v>
      </c>
      <c r="G24" s="60" t="s">
        <v>79</v>
      </c>
      <c r="H24" s="60" t="s">
        <v>144</v>
      </c>
      <c r="I24" s="61" t="s">
        <v>63</v>
      </c>
      <c r="J24" s="61" t="s">
        <v>145</v>
      </c>
      <c r="K24" s="61" t="s">
        <v>146</v>
      </c>
      <c r="L24" s="62">
        <v>2</v>
      </c>
      <c r="M24" s="62">
        <v>3</v>
      </c>
      <c r="N24" s="62">
        <f t="shared" si="0"/>
        <v>6</v>
      </c>
      <c r="O24" s="63" t="str">
        <f t="shared" si="1"/>
        <v>MEDIO</v>
      </c>
      <c r="P24" s="62">
        <v>25</v>
      </c>
      <c r="Q24" s="62">
        <f t="shared" si="2"/>
        <v>150</v>
      </c>
      <c r="R24" s="62" t="str">
        <f t="shared" si="3"/>
        <v>II</v>
      </c>
      <c r="S24" s="64" t="str">
        <f t="shared" si="5"/>
        <v>No aceptable o aceptable con control especifico</v>
      </c>
      <c r="T24" s="13">
        <v>20</v>
      </c>
      <c r="U24" s="65" t="s">
        <v>147</v>
      </c>
      <c r="V24" s="65" t="s">
        <v>50</v>
      </c>
      <c r="W24" s="65" t="s">
        <v>50</v>
      </c>
      <c r="X24" s="65" t="s">
        <v>50</v>
      </c>
      <c r="Y24" s="67" t="s">
        <v>148</v>
      </c>
      <c r="Z24" s="67" t="s">
        <v>149</v>
      </c>
    </row>
    <row r="25" spans="1:26" s="17" customFormat="1" ht="67.5" customHeight="1" x14ac:dyDescent="0.15">
      <c r="A25" s="180"/>
      <c r="B25" s="152"/>
      <c r="C25" s="183"/>
      <c r="D25" s="183"/>
      <c r="E25" s="38" t="s">
        <v>50</v>
      </c>
      <c r="F25" s="59" t="s">
        <v>150</v>
      </c>
      <c r="G25" s="60" t="s">
        <v>79</v>
      </c>
      <c r="H25" s="60" t="s">
        <v>151</v>
      </c>
      <c r="I25" s="61" t="s">
        <v>63</v>
      </c>
      <c r="J25" s="61" t="s">
        <v>63</v>
      </c>
      <c r="K25" s="61" t="s">
        <v>152</v>
      </c>
      <c r="L25" s="62">
        <v>2</v>
      </c>
      <c r="M25" s="62">
        <v>2</v>
      </c>
      <c r="N25" s="62">
        <f t="shared" si="0"/>
        <v>4</v>
      </c>
      <c r="O25" s="63" t="str">
        <f t="shared" si="1"/>
        <v>BAJO</v>
      </c>
      <c r="P25" s="62">
        <v>25</v>
      </c>
      <c r="Q25" s="62">
        <f t="shared" si="2"/>
        <v>100</v>
      </c>
      <c r="R25" s="62" t="str">
        <f t="shared" si="3"/>
        <v>III</v>
      </c>
      <c r="S25" s="64" t="str">
        <f t="shared" si="5"/>
        <v>Mejorable</v>
      </c>
      <c r="T25" s="13">
        <v>20</v>
      </c>
      <c r="U25" s="65" t="s">
        <v>88</v>
      </c>
      <c r="V25" s="65" t="s">
        <v>50</v>
      </c>
      <c r="W25" s="65" t="s">
        <v>50</v>
      </c>
      <c r="X25" s="65" t="s">
        <v>50</v>
      </c>
      <c r="Y25" s="66" t="s">
        <v>153</v>
      </c>
      <c r="Z25" s="68" t="s">
        <v>154</v>
      </c>
    </row>
    <row r="26" spans="1:26" s="17" customFormat="1" ht="67.5" customHeight="1" x14ac:dyDescent="0.15">
      <c r="A26" s="180"/>
      <c r="B26" s="152"/>
      <c r="C26" s="183"/>
      <c r="D26" s="183"/>
      <c r="E26" s="38" t="s">
        <v>50</v>
      </c>
      <c r="F26" s="69" t="s">
        <v>155</v>
      </c>
      <c r="G26" s="70" t="s">
        <v>156</v>
      </c>
      <c r="H26" s="71" t="s">
        <v>87</v>
      </c>
      <c r="I26" s="72" t="s">
        <v>157</v>
      </c>
      <c r="J26" s="72" t="s">
        <v>158</v>
      </c>
      <c r="K26" s="72" t="s">
        <v>159</v>
      </c>
      <c r="L26" s="41">
        <v>6</v>
      </c>
      <c r="M26" s="41">
        <v>2</v>
      </c>
      <c r="N26" s="41">
        <f t="shared" si="0"/>
        <v>12</v>
      </c>
      <c r="O26" s="42" t="str">
        <f t="shared" si="1"/>
        <v>ALTO</v>
      </c>
      <c r="P26" s="41">
        <v>25</v>
      </c>
      <c r="Q26" s="41">
        <f t="shared" si="2"/>
        <v>300</v>
      </c>
      <c r="R26" s="41" t="str">
        <f t="shared" si="3"/>
        <v>II</v>
      </c>
      <c r="S26" s="43" t="str">
        <f t="shared" si="5"/>
        <v>No aceptable o aceptable con control especifico</v>
      </c>
      <c r="T26" s="13">
        <v>20</v>
      </c>
      <c r="U26" s="38" t="s">
        <v>88</v>
      </c>
      <c r="V26" s="38" t="s">
        <v>50</v>
      </c>
      <c r="W26" s="38" t="s">
        <v>50</v>
      </c>
      <c r="X26" s="38" t="s">
        <v>50</v>
      </c>
      <c r="Y26" s="72" t="s">
        <v>160</v>
      </c>
      <c r="Z26" s="45" t="s">
        <v>161</v>
      </c>
    </row>
    <row r="27" spans="1:26" s="17" customFormat="1" ht="67.5" customHeight="1" x14ac:dyDescent="0.15">
      <c r="A27" s="180"/>
      <c r="B27" s="152"/>
      <c r="C27" s="183"/>
      <c r="D27" s="183"/>
      <c r="E27" s="38" t="s">
        <v>42</v>
      </c>
      <c r="F27" s="59" t="s">
        <v>162</v>
      </c>
      <c r="G27" s="60" t="s">
        <v>79</v>
      </c>
      <c r="H27" s="60" t="s">
        <v>163</v>
      </c>
      <c r="I27" s="61" t="s">
        <v>50</v>
      </c>
      <c r="J27" s="61" t="s">
        <v>50</v>
      </c>
      <c r="K27" s="61" t="s">
        <v>50</v>
      </c>
      <c r="L27" s="62">
        <v>2</v>
      </c>
      <c r="M27" s="62">
        <v>2</v>
      </c>
      <c r="N27" s="62">
        <f t="shared" si="0"/>
        <v>4</v>
      </c>
      <c r="O27" s="63" t="str">
        <f t="shared" si="1"/>
        <v>BAJO</v>
      </c>
      <c r="P27" s="62">
        <v>25</v>
      </c>
      <c r="Q27" s="62">
        <f t="shared" si="2"/>
        <v>100</v>
      </c>
      <c r="R27" s="62" t="str">
        <f t="shared" si="3"/>
        <v>III</v>
      </c>
      <c r="S27" s="64" t="str">
        <f t="shared" si="5"/>
        <v>Mejorable</v>
      </c>
      <c r="T27" s="13">
        <v>20</v>
      </c>
      <c r="U27" s="65" t="s">
        <v>88</v>
      </c>
      <c r="V27" s="65" t="s">
        <v>50</v>
      </c>
      <c r="W27" s="65" t="s">
        <v>50</v>
      </c>
      <c r="X27" s="65" t="s">
        <v>50</v>
      </c>
      <c r="Y27" s="66" t="s">
        <v>164</v>
      </c>
      <c r="Z27" s="68" t="s">
        <v>165</v>
      </c>
    </row>
    <row r="28" spans="1:26" s="17" customFormat="1" ht="102" customHeight="1" x14ac:dyDescent="0.15">
      <c r="A28" s="181"/>
      <c r="B28" s="109" t="s">
        <v>306</v>
      </c>
      <c r="C28" s="184"/>
      <c r="D28" s="184"/>
      <c r="E28" s="10" t="s">
        <v>50</v>
      </c>
      <c r="F28" s="19" t="s">
        <v>301</v>
      </c>
      <c r="G28" s="12" t="s">
        <v>79</v>
      </c>
      <c r="H28" s="12" t="s">
        <v>302</v>
      </c>
      <c r="I28" s="10" t="s">
        <v>63</v>
      </c>
      <c r="J28" s="10" t="s">
        <v>63</v>
      </c>
      <c r="K28" s="10" t="s">
        <v>303</v>
      </c>
      <c r="L28" s="13">
        <v>2</v>
      </c>
      <c r="M28" s="13">
        <v>1</v>
      </c>
      <c r="N28" s="13">
        <f t="shared" si="0"/>
        <v>2</v>
      </c>
      <c r="O28" s="14" t="str">
        <f t="shared" si="1"/>
        <v>BAJO</v>
      </c>
      <c r="P28" s="13">
        <v>25</v>
      </c>
      <c r="Q28" s="13">
        <f t="shared" si="2"/>
        <v>50</v>
      </c>
      <c r="R28" s="13" t="str">
        <f t="shared" si="3"/>
        <v>III</v>
      </c>
      <c r="S28" s="15" t="str">
        <f t="shared" si="5"/>
        <v>Mejorable</v>
      </c>
      <c r="T28" s="13">
        <v>20</v>
      </c>
      <c r="U28" s="10" t="s">
        <v>88</v>
      </c>
      <c r="V28" s="10" t="s">
        <v>63</v>
      </c>
      <c r="W28" s="10" t="s">
        <v>63</v>
      </c>
      <c r="X28" s="10" t="s">
        <v>63</v>
      </c>
      <c r="Y28" s="10" t="s">
        <v>304</v>
      </c>
      <c r="Z28" s="10"/>
    </row>
    <row r="30" spans="1:26" ht="67.5" customHeight="1" x14ac:dyDescent="0.2">
      <c r="A30" s="117" t="s">
        <v>112</v>
      </c>
      <c r="B30" s="117"/>
      <c r="C30" s="117"/>
      <c r="D30" s="117"/>
      <c r="E30" s="117"/>
    </row>
    <row r="31" spans="1:26" ht="67.5" customHeight="1" x14ac:dyDescent="0.2">
      <c r="A31" s="21"/>
      <c r="B31" s="22" t="s">
        <v>113</v>
      </c>
      <c r="C31" s="23" t="s">
        <v>21</v>
      </c>
      <c r="D31" s="24" t="s">
        <v>114</v>
      </c>
      <c r="E31" s="25" t="s">
        <v>115</v>
      </c>
    </row>
    <row r="32" spans="1:26" ht="67.5" customHeight="1" x14ac:dyDescent="0.2">
      <c r="A32" s="26" t="s">
        <v>116</v>
      </c>
      <c r="B32" s="27">
        <f>COUNTIF(O:O,"bajo")</f>
        <v>4</v>
      </c>
      <c r="C32" s="25">
        <f>COUNTIF(O:O,"MEDIO")</f>
        <v>11</v>
      </c>
      <c r="D32" s="28">
        <f>COUNTIF(O:O,"ALTO")</f>
        <v>2</v>
      </c>
      <c r="E32" s="27">
        <f>SUM(B32:D32)</f>
        <v>17</v>
      </c>
    </row>
    <row r="33" spans="1:5" ht="67.5" customHeight="1" x14ac:dyDescent="0.2">
      <c r="A33" s="26" t="s">
        <v>117</v>
      </c>
      <c r="B33" s="29">
        <f>+B32/$E$32</f>
        <v>0.23529411764705882</v>
      </c>
      <c r="C33" s="29">
        <f t="shared" ref="C33:E33" si="6">+C32/$E$32</f>
        <v>0.6470588235294118</v>
      </c>
      <c r="D33" s="29">
        <f t="shared" si="6"/>
        <v>0.11764705882352941</v>
      </c>
      <c r="E33" s="29">
        <f t="shared" si="6"/>
        <v>1</v>
      </c>
    </row>
    <row r="34" spans="1:5" ht="67.5" customHeight="1" x14ac:dyDescent="0.2">
      <c r="C34" s="32"/>
    </row>
  </sheetData>
  <mergeCells count="28">
    <mergeCell ref="A30:E30"/>
    <mergeCell ref="L10:R10"/>
    <mergeCell ref="B12:B22"/>
    <mergeCell ref="B23:B27"/>
    <mergeCell ref="A12:A28"/>
    <mergeCell ref="C12:C28"/>
    <mergeCell ref="D12:D28"/>
    <mergeCell ref="F10:F11"/>
    <mergeCell ref="B5:F5"/>
    <mergeCell ref="A1:B3"/>
    <mergeCell ref="C1:X3"/>
    <mergeCell ref="Y1:Z1"/>
    <mergeCell ref="Y2:Z2"/>
    <mergeCell ref="Y3:Z3"/>
    <mergeCell ref="T10:U10"/>
    <mergeCell ref="V10:Z10"/>
    <mergeCell ref="B6:F6"/>
    <mergeCell ref="B7:F7"/>
    <mergeCell ref="A10:A11"/>
    <mergeCell ref="B10:B11"/>
    <mergeCell ref="C10:C11"/>
    <mergeCell ref="D10:D11"/>
    <mergeCell ref="E10:E11"/>
    <mergeCell ref="B8:F8"/>
    <mergeCell ref="G10:G11"/>
    <mergeCell ref="H10:H11"/>
    <mergeCell ref="I10:K10"/>
    <mergeCell ref="A9:F9"/>
  </mergeCells>
  <conditionalFormatting sqref="O12:O28">
    <cfRule type="containsText" dxfId="44" priority="1" operator="containsText" text="ALTO">
      <formula>NOT(ISERROR(SEARCH("ALTO",O12)))</formula>
    </cfRule>
    <cfRule type="containsText" dxfId="43" priority="2" operator="containsText" text="MEDIO">
      <formula>NOT(ISERROR(SEARCH("MEDIO",O12)))</formula>
    </cfRule>
    <cfRule type="containsText" dxfId="42" priority="3" operator="containsText" text="BAJO">
      <formula>NOT(ISERROR(SEARCH("BAJO",O12)))</formula>
    </cfRule>
  </conditionalFormatting>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7">
    <tabColor theme="9"/>
  </sheetPr>
  <dimension ref="A1:Z34"/>
  <sheetViews>
    <sheetView topLeftCell="A2" zoomScale="60" zoomScaleNormal="70" workbookViewId="0">
      <selection activeCell="A9" sqref="A9:F9"/>
    </sheetView>
  </sheetViews>
  <sheetFormatPr baseColWidth="10" defaultColWidth="11.5" defaultRowHeight="15"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119.2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17"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18"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16" x14ac:dyDescent="0.2">
      <c r="A6" s="4" t="s">
        <v>4</v>
      </c>
      <c r="B6" s="118" t="s">
        <v>166</v>
      </c>
      <c r="C6" s="118"/>
      <c r="D6" s="118"/>
      <c r="E6" s="118"/>
      <c r="F6" s="119"/>
      <c r="G6" s="3"/>
      <c r="H6" s="3"/>
      <c r="I6" s="3"/>
      <c r="J6" s="3"/>
      <c r="K6" s="3"/>
      <c r="L6" s="3"/>
      <c r="M6" s="3"/>
      <c r="N6" s="3"/>
      <c r="O6" s="3"/>
      <c r="P6" s="3"/>
      <c r="Q6" s="3"/>
      <c r="R6" s="3"/>
      <c r="S6" s="3"/>
      <c r="T6" s="3"/>
      <c r="U6" s="3"/>
      <c r="V6" s="3"/>
      <c r="W6" s="3"/>
      <c r="X6" s="3"/>
      <c r="Y6" s="3"/>
      <c r="Z6" s="3"/>
    </row>
    <row r="7" spans="1:26" ht="33" thickBot="1" x14ac:dyDescent="0.25">
      <c r="A7" s="5" t="s">
        <v>6</v>
      </c>
      <c r="B7" s="139" t="s">
        <v>128</v>
      </c>
      <c r="C7" s="139"/>
      <c r="D7" s="139"/>
      <c r="E7" s="139"/>
      <c r="F7" s="140"/>
      <c r="G7" s="3"/>
      <c r="H7" s="3"/>
      <c r="I7" s="3"/>
      <c r="J7" s="3"/>
      <c r="K7" s="3"/>
      <c r="L7" s="3"/>
      <c r="M7" s="3"/>
      <c r="N7" s="3"/>
      <c r="O7" s="3"/>
      <c r="P7" s="3"/>
      <c r="Q7" s="3"/>
      <c r="R7" s="3"/>
      <c r="S7" s="3"/>
      <c r="T7" s="3"/>
      <c r="U7" s="3"/>
      <c r="V7" s="3"/>
      <c r="W7" s="3"/>
      <c r="X7" s="3"/>
      <c r="Y7" s="3"/>
      <c r="Z7" s="3"/>
    </row>
    <row r="8" spans="1:26" ht="49"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67" customHeight="1" thickBot="1" x14ac:dyDescent="0.25">
      <c r="A9" s="160" t="s">
        <v>394</v>
      </c>
      <c r="B9" s="160"/>
      <c r="C9" s="160"/>
      <c r="D9" s="160"/>
      <c r="E9" s="160"/>
      <c r="F9" s="160"/>
      <c r="G9" s="3"/>
      <c r="H9" s="3"/>
      <c r="I9" s="3"/>
      <c r="J9" s="3"/>
      <c r="K9" s="3"/>
      <c r="L9" s="3"/>
      <c r="M9" s="3"/>
      <c r="N9" s="3"/>
      <c r="O9" s="3"/>
      <c r="P9" s="3"/>
      <c r="Q9" s="3"/>
      <c r="R9" s="3"/>
      <c r="S9" s="3"/>
      <c r="T9" s="3"/>
      <c r="U9" s="3"/>
      <c r="V9" s="3"/>
      <c r="W9" s="3"/>
      <c r="X9" s="3"/>
      <c r="Y9" s="3"/>
      <c r="Z9" s="3"/>
    </row>
    <row r="10" spans="1:26" s="7" customFormat="1" ht="27"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65"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52" x14ac:dyDescent="0.15">
      <c r="A12" s="148" t="s">
        <v>167</v>
      </c>
      <c r="B12" s="151" t="s">
        <v>39</v>
      </c>
      <c r="C12" s="154" t="s">
        <v>168</v>
      </c>
      <c r="D12" s="154" t="s">
        <v>169</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9</v>
      </c>
      <c r="U12" s="10" t="s">
        <v>49</v>
      </c>
      <c r="V12" s="10" t="s">
        <v>50</v>
      </c>
      <c r="W12" s="10" t="s">
        <v>50</v>
      </c>
      <c r="X12" s="10" t="s">
        <v>50</v>
      </c>
      <c r="Y12" s="10" t="s">
        <v>51</v>
      </c>
      <c r="Z12" s="16"/>
    </row>
    <row r="13" spans="1:26" s="17" customFormat="1" ht="104"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9</v>
      </c>
      <c r="U13" s="10" t="s">
        <v>58</v>
      </c>
      <c r="V13" s="10" t="s">
        <v>50</v>
      </c>
      <c r="W13" s="10" t="s">
        <v>50</v>
      </c>
      <c r="X13" s="10" t="s">
        <v>50</v>
      </c>
      <c r="Y13" s="10" t="s">
        <v>59</v>
      </c>
      <c r="Z13" s="10"/>
    </row>
    <row r="14" spans="1:26" s="17" customFormat="1" ht="117"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9</v>
      </c>
      <c r="U14" s="10" t="s">
        <v>66</v>
      </c>
      <c r="V14" s="10" t="s">
        <v>50</v>
      </c>
      <c r="W14" s="10" t="s">
        <v>50</v>
      </c>
      <c r="X14" s="10" t="s">
        <v>50</v>
      </c>
      <c r="Y14" s="10" t="s">
        <v>67</v>
      </c>
      <c r="Z14" s="10"/>
    </row>
    <row r="15" spans="1:26" s="17" customFormat="1" ht="65"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9</v>
      </c>
      <c r="U15" s="10" t="s">
        <v>66</v>
      </c>
      <c r="V15" s="10" t="s">
        <v>50</v>
      </c>
      <c r="W15" s="10" t="s">
        <v>71</v>
      </c>
      <c r="X15" s="10" t="s">
        <v>72</v>
      </c>
      <c r="Y15" s="10" t="s">
        <v>73</v>
      </c>
      <c r="Z15" s="10"/>
    </row>
    <row r="16" spans="1:26" s="17" customFormat="1" ht="22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9</v>
      </c>
      <c r="U16" s="10" t="s">
        <v>66</v>
      </c>
      <c r="V16" s="10" t="s">
        <v>50</v>
      </c>
      <c r="W16" s="10" t="s">
        <v>50</v>
      </c>
      <c r="X16" s="10" t="s">
        <v>76</v>
      </c>
      <c r="Y16" s="10" t="s">
        <v>77</v>
      </c>
      <c r="Z16" s="10"/>
    </row>
    <row r="17" spans="1:26" s="17" customFormat="1" ht="65"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9</v>
      </c>
      <c r="U17" s="10" t="s">
        <v>84</v>
      </c>
      <c r="V17" s="10" t="s">
        <v>50</v>
      </c>
      <c r="W17" s="10" t="s">
        <v>50</v>
      </c>
      <c r="X17" s="10" t="s">
        <v>50</v>
      </c>
      <c r="Y17" s="10" t="s">
        <v>85</v>
      </c>
      <c r="Z17" s="16"/>
    </row>
    <row r="18" spans="1:26" s="17" customFormat="1" ht="52"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9</v>
      </c>
      <c r="U18" s="10" t="s">
        <v>88</v>
      </c>
      <c r="V18" s="10" t="s">
        <v>50</v>
      </c>
      <c r="W18" s="10" t="s">
        <v>50</v>
      </c>
      <c r="X18" s="10" t="s">
        <v>50</v>
      </c>
      <c r="Y18" s="10" t="s">
        <v>89</v>
      </c>
      <c r="Z18" s="10"/>
    </row>
    <row r="19" spans="1:26" s="17" customFormat="1" ht="52"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9</v>
      </c>
      <c r="U19" s="10" t="s">
        <v>88</v>
      </c>
      <c r="V19" s="10" t="s">
        <v>50</v>
      </c>
      <c r="W19" s="10" t="s">
        <v>50</v>
      </c>
      <c r="X19" s="10" t="s">
        <v>50</v>
      </c>
      <c r="Y19" s="10" t="s">
        <v>93</v>
      </c>
      <c r="Z19" s="10"/>
    </row>
    <row r="20" spans="1:26" s="17" customFormat="1" ht="52"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9</v>
      </c>
      <c r="U20" s="10" t="s">
        <v>88</v>
      </c>
      <c r="V20" s="10" t="s">
        <v>63</v>
      </c>
      <c r="W20" s="10" t="s">
        <v>63</v>
      </c>
      <c r="X20" s="10" t="s">
        <v>63</v>
      </c>
      <c r="Y20" s="10" t="s">
        <v>98</v>
      </c>
      <c r="Z20" s="10"/>
    </row>
    <row r="21" spans="1:26" s="17" customFormat="1" ht="65"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9</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9</v>
      </c>
      <c r="U22" s="10" t="s">
        <v>88</v>
      </c>
      <c r="V22" s="10" t="s">
        <v>63</v>
      </c>
      <c r="W22" s="10" t="s">
        <v>63</v>
      </c>
      <c r="X22" s="10" t="s">
        <v>63</v>
      </c>
      <c r="Y22" s="10" t="s">
        <v>304</v>
      </c>
      <c r="Z22" s="10"/>
    </row>
    <row r="23" spans="1:26" ht="53"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9</v>
      </c>
      <c r="U23" s="10" t="s">
        <v>88</v>
      </c>
      <c r="V23" s="10" t="s">
        <v>63</v>
      </c>
      <c r="W23" s="10" t="s">
        <v>63</v>
      </c>
      <c r="X23" s="10" t="s">
        <v>63</v>
      </c>
      <c r="Y23" s="12" t="s">
        <v>110</v>
      </c>
      <c r="Z23" s="10" t="s">
        <v>111</v>
      </c>
    </row>
    <row r="24" spans="1:26" ht="16" thickTop="1" x14ac:dyDescent="0.2"/>
    <row r="25" spans="1:26" ht="16" x14ac:dyDescent="0.2">
      <c r="A25" s="117" t="s">
        <v>112</v>
      </c>
      <c r="B25" s="117"/>
      <c r="C25" s="117"/>
      <c r="D25" s="117"/>
      <c r="E25" s="117"/>
    </row>
    <row r="26" spans="1:26" ht="17" x14ac:dyDescent="0.2">
      <c r="A26" s="21"/>
      <c r="B26" s="22" t="s">
        <v>113</v>
      </c>
      <c r="C26" s="23" t="s">
        <v>21</v>
      </c>
      <c r="D26" s="24" t="s">
        <v>114</v>
      </c>
      <c r="E26" s="25" t="s">
        <v>115</v>
      </c>
    </row>
    <row r="27" spans="1:26" ht="16" x14ac:dyDescent="0.2">
      <c r="A27" s="26" t="s">
        <v>116</v>
      </c>
      <c r="B27" s="27">
        <f>COUNTIF(O:O,"bajo")</f>
        <v>2</v>
      </c>
      <c r="C27" s="25">
        <f>COUNTIF(O12:O21,"MEDIO")</f>
        <v>8</v>
      </c>
      <c r="D27" s="28">
        <f>COUNTIF(O12:O21,"ALTO")</f>
        <v>1</v>
      </c>
      <c r="E27" s="27">
        <f>SUM(B27:D27)</f>
        <v>11</v>
      </c>
    </row>
    <row r="28" spans="1:26" ht="16" x14ac:dyDescent="0.2">
      <c r="A28" s="26" t="s">
        <v>117</v>
      </c>
      <c r="B28" s="29">
        <f>+B27/$E$27</f>
        <v>0.18181818181818182</v>
      </c>
      <c r="C28" s="29">
        <f t="shared" ref="C28:E28" si="6">+C27/$E$27</f>
        <v>0.72727272727272729</v>
      </c>
      <c r="D28" s="29">
        <f t="shared" si="6"/>
        <v>9.0909090909090912E-2</v>
      </c>
      <c r="E28" s="29">
        <f t="shared" si="6"/>
        <v>1</v>
      </c>
    </row>
    <row r="29" spans="1:26" x14ac:dyDescent="0.2">
      <c r="C29" s="32"/>
    </row>
    <row r="34" spans="2:2" x14ac:dyDescent="0.2">
      <c r="B34" s="33"/>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41" priority="1" operator="containsText" text="ALTO">
      <formula>NOT(ISERROR(SEARCH("ALTO",O12)))</formula>
    </cfRule>
    <cfRule type="containsText" dxfId="40" priority="2" operator="containsText" text="MEDIO">
      <formula>NOT(ISERROR(SEARCH("MEDIO",O12)))</formula>
    </cfRule>
    <cfRule type="containsText" dxfId="39" priority="3" operator="containsText" text="BAJO">
      <formula>NOT(ISERROR(SEARCH("BAJO",O12)))</formula>
    </cfRule>
  </conditionalFormatting>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Z34"/>
  <sheetViews>
    <sheetView topLeftCell="A2" zoomScale="55" zoomScaleNormal="55" workbookViewId="0">
      <selection activeCell="A9" sqref="A9:F9"/>
    </sheetView>
  </sheetViews>
  <sheetFormatPr baseColWidth="10" defaultColWidth="11.5" defaultRowHeight="45.7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45.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45.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45.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45.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5.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30.75" customHeight="1" x14ac:dyDescent="0.2">
      <c r="A6" s="4" t="s">
        <v>4</v>
      </c>
      <c r="B6" s="118" t="s">
        <v>297</v>
      </c>
      <c r="C6" s="118"/>
      <c r="D6" s="118"/>
      <c r="E6" s="118"/>
      <c r="F6" s="119"/>
      <c r="G6" s="3"/>
      <c r="H6" s="3"/>
      <c r="I6" s="3"/>
      <c r="J6" s="3"/>
      <c r="K6" s="3"/>
      <c r="L6" s="3"/>
      <c r="M6" s="3"/>
      <c r="N6" s="3"/>
      <c r="O6" s="3"/>
      <c r="P6" s="3"/>
      <c r="Q6" s="3"/>
      <c r="R6" s="3"/>
      <c r="S6" s="3"/>
      <c r="T6" s="3"/>
      <c r="U6" s="3"/>
      <c r="V6" s="3"/>
      <c r="W6" s="3"/>
      <c r="X6" s="3"/>
      <c r="Y6" s="3"/>
      <c r="Z6" s="3"/>
    </row>
    <row r="7" spans="1:26" ht="45.75" customHeight="1" thickBot="1" x14ac:dyDescent="0.25">
      <c r="A7" s="5" t="s">
        <v>6</v>
      </c>
      <c r="B7" s="139" t="s">
        <v>298</v>
      </c>
      <c r="C7" s="139"/>
      <c r="D7" s="139"/>
      <c r="E7" s="139"/>
      <c r="F7" s="140"/>
      <c r="G7" s="3"/>
      <c r="H7" s="3"/>
      <c r="I7" s="3"/>
      <c r="J7" s="3"/>
      <c r="K7" s="3"/>
      <c r="L7" s="3"/>
      <c r="M7" s="3"/>
      <c r="N7" s="3"/>
      <c r="O7" s="3"/>
      <c r="P7" s="3"/>
      <c r="Q7" s="3"/>
      <c r="R7" s="3"/>
      <c r="S7" s="3"/>
      <c r="T7" s="3"/>
      <c r="U7" s="3"/>
      <c r="V7" s="3"/>
      <c r="W7" s="3"/>
      <c r="X7" s="3"/>
      <c r="Y7" s="3"/>
      <c r="Z7" s="3"/>
    </row>
    <row r="8" spans="1:26" ht="45.75" customHeight="1"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45.75" customHeight="1" thickBot="1" x14ac:dyDescent="0.25">
      <c r="A9" s="185" t="s">
        <v>394</v>
      </c>
      <c r="B9" s="185"/>
      <c r="C9" s="185"/>
      <c r="D9" s="185"/>
      <c r="E9" s="185"/>
      <c r="F9" s="185"/>
      <c r="G9" s="3"/>
      <c r="H9" s="3"/>
      <c r="I9" s="3"/>
      <c r="J9" s="3"/>
      <c r="K9" s="3"/>
      <c r="L9" s="3"/>
      <c r="M9" s="3"/>
      <c r="N9" s="3"/>
      <c r="O9" s="3"/>
      <c r="P9" s="3"/>
      <c r="Q9" s="3"/>
      <c r="R9" s="3"/>
      <c r="S9" s="3"/>
      <c r="T9" s="3"/>
      <c r="U9" s="3"/>
      <c r="V9" s="3"/>
      <c r="W9" s="3"/>
      <c r="X9" s="3"/>
      <c r="Y9" s="3"/>
      <c r="Z9" s="3"/>
    </row>
    <row r="10" spans="1:26" s="7" customFormat="1" ht="45.75"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45.75"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45.75" customHeight="1" x14ac:dyDescent="0.15">
      <c r="A12" s="148" t="s">
        <v>280</v>
      </c>
      <c r="B12" s="151" t="s">
        <v>39</v>
      </c>
      <c r="C12" s="154" t="s">
        <v>285</v>
      </c>
      <c r="D12" s="154" t="s">
        <v>280</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9</v>
      </c>
      <c r="U12" s="10" t="s">
        <v>49</v>
      </c>
      <c r="V12" s="10" t="s">
        <v>50</v>
      </c>
      <c r="W12" s="10" t="s">
        <v>50</v>
      </c>
      <c r="X12" s="10" t="s">
        <v>50</v>
      </c>
      <c r="Y12" s="10" t="s">
        <v>51</v>
      </c>
      <c r="Z12" s="16"/>
    </row>
    <row r="13" spans="1:26" s="17" customFormat="1" ht="45.75" customHeight="1"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9</v>
      </c>
      <c r="U13" s="10" t="s">
        <v>58</v>
      </c>
      <c r="V13" s="10" t="s">
        <v>50</v>
      </c>
      <c r="W13" s="10" t="s">
        <v>50</v>
      </c>
      <c r="X13" s="10" t="s">
        <v>50</v>
      </c>
      <c r="Y13" s="10" t="s">
        <v>59</v>
      </c>
      <c r="Z13" s="10"/>
    </row>
    <row r="14" spans="1:26" s="17" customFormat="1" ht="45.75" customHeight="1"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9</v>
      </c>
      <c r="U14" s="10" t="s">
        <v>66</v>
      </c>
      <c r="V14" s="10" t="s">
        <v>50</v>
      </c>
      <c r="W14" s="10" t="s">
        <v>50</v>
      </c>
      <c r="X14" s="10" t="s">
        <v>50</v>
      </c>
      <c r="Y14" s="10" t="s">
        <v>67</v>
      </c>
      <c r="Z14" s="10"/>
    </row>
    <row r="15" spans="1:26" s="17" customFormat="1" ht="45.75" customHeight="1"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9</v>
      </c>
      <c r="U15" s="10" t="s">
        <v>66</v>
      </c>
      <c r="V15" s="10" t="s">
        <v>50</v>
      </c>
      <c r="W15" s="10" t="s">
        <v>71</v>
      </c>
      <c r="X15" s="10" t="s">
        <v>72</v>
      </c>
      <c r="Y15" s="10" t="s">
        <v>73</v>
      </c>
      <c r="Z15" s="10"/>
    </row>
    <row r="16" spans="1:26" s="17" customFormat="1" ht="45.75" customHeight="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9</v>
      </c>
      <c r="U16" s="10" t="s">
        <v>66</v>
      </c>
      <c r="V16" s="10" t="s">
        <v>50</v>
      </c>
      <c r="W16" s="10" t="s">
        <v>50</v>
      </c>
      <c r="X16" s="10" t="s">
        <v>76</v>
      </c>
      <c r="Y16" s="10" t="s">
        <v>77</v>
      </c>
      <c r="Z16" s="10"/>
    </row>
    <row r="17" spans="1:26" s="17" customFormat="1" ht="45.75" customHeight="1"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9</v>
      </c>
      <c r="U17" s="10" t="s">
        <v>84</v>
      </c>
      <c r="V17" s="10" t="s">
        <v>50</v>
      </c>
      <c r="W17" s="10" t="s">
        <v>50</v>
      </c>
      <c r="X17" s="10" t="s">
        <v>50</v>
      </c>
      <c r="Y17" s="10" t="s">
        <v>85</v>
      </c>
      <c r="Z17" s="16"/>
    </row>
    <row r="18" spans="1:26" s="17" customFormat="1" ht="45.75" customHeight="1"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9</v>
      </c>
      <c r="U18" s="10" t="s">
        <v>88</v>
      </c>
      <c r="V18" s="10" t="s">
        <v>50</v>
      </c>
      <c r="W18" s="10" t="s">
        <v>50</v>
      </c>
      <c r="X18" s="10" t="s">
        <v>50</v>
      </c>
      <c r="Y18" s="10" t="s">
        <v>89</v>
      </c>
      <c r="Z18" s="10"/>
    </row>
    <row r="19" spans="1:26" s="17" customFormat="1" ht="45.75" customHeight="1"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9</v>
      </c>
      <c r="U19" s="10" t="s">
        <v>88</v>
      </c>
      <c r="V19" s="10" t="s">
        <v>50</v>
      </c>
      <c r="W19" s="10" t="s">
        <v>50</v>
      </c>
      <c r="X19" s="10" t="s">
        <v>50</v>
      </c>
      <c r="Y19" s="10" t="s">
        <v>93</v>
      </c>
      <c r="Z19" s="10"/>
    </row>
    <row r="20" spans="1:26" s="17" customFormat="1" ht="45.75" customHeight="1"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9</v>
      </c>
      <c r="U20" s="10" t="s">
        <v>88</v>
      </c>
      <c r="V20" s="10" t="s">
        <v>63</v>
      </c>
      <c r="W20" s="10" t="s">
        <v>63</v>
      </c>
      <c r="X20" s="10" t="s">
        <v>63</v>
      </c>
      <c r="Y20" s="10" t="s">
        <v>98</v>
      </c>
      <c r="Z20" s="10"/>
    </row>
    <row r="21" spans="1:26" s="17" customFormat="1" ht="45.75" customHeight="1"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9</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9</v>
      </c>
      <c r="U22" s="10" t="s">
        <v>88</v>
      </c>
      <c r="V22" s="10" t="s">
        <v>63</v>
      </c>
      <c r="W22" s="10" t="s">
        <v>63</v>
      </c>
      <c r="X22" s="10" t="s">
        <v>63</v>
      </c>
      <c r="Y22" s="10" t="s">
        <v>304</v>
      </c>
      <c r="Z22" s="10"/>
    </row>
    <row r="23" spans="1:26" ht="45.75" customHeight="1"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9</v>
      </c>
      <c r="U23" s="10" t="s">
        <v>88</v>
      </c>
      <c r="V23" s="10" t="s">
        <v>63</v>
      </c>
      <c r="W23" s="10" t="s">
        <v>63</v>
      </c>
      <c r="X23" s="10" t="s">
        <v>63</v>
      </c>
      <c r="Y23" s="12" t="s">
        <v>110</v>
      </c>
      <c r="Z23" s="10" t="s">
        <v>111</v>
      </c>
    </row>
    <row r="24" spans="1:26" ht="45.75" customHeight="1" thickTop="1" x14ac:dyDescent="0.2"/>
    <row r="25" spans="1:26" ht="45.75" customHeight="1" x14ac:dyDescent="0.2">
      <c r="A25" s="117" t="s">
        <v>112</v>
      </c>
      <c r="B25" s="117"/>
      <c r="C25" s="117"/>
      <c r="D25" s="117"/>
      <c r="E25" s="117"/>
    </row>
    <row r="26" spans="1:26" ht="45.75" customHeight="1" x14ac:dyDescent="0.2">
      <c r="A26" s="21"/>
      <c r="B26" s="22" t="s">
        <v>113</v>
      </c>
      <c r="C26" s="23" t="s">
        <v>21</v>
      </c>
      <c r="D26" s="24" t="s">
        <v>114</v>
      </c>
      <c r="E26" s="25" t="s">
        <v>115</v>
      </c>
    </row>
    <row r="27" spans="1:26" ht="45.75" customHeight="1" x14ac:dyDescent="0.2">
      <c r="A27" s="26" t="s">
        <v>116</v>
      </c>
      <c r="B27" s="27">
        <f>COUNTIF(O:O,"bajo")</f>
        <v>2</v>
      </c>
      <c r="C27" s="25">
        <f>COUNTIF(O12:O21,"MEDIO")</f>
        <v>8</v>
      </c>
      <c r="D27" s="28">
        <f>COUNTIF(O12:O21,"ALTO")</f>
        <v>1</v>
      </c>
      <c r="E27" s="27">
        <f>SUM(B27:D27)</f>
        <v>11</v>
      </c>
    </row>
    <row r="28" spans="1:26" ht="45.75" customHeight="1" x14ac:dyDescent="0.2">
      <c r="A28" s="26" t="s">
        <v>117</v>
      </c>
      <c r="B28" s="29">
        <f>+B27/$E$27</f>
        <v>0.18181818181818182</v>
      </c>
      <c r="C28" s="29">
        <f t="shared" ref="C28:E28" si="6">+C27/$E$27</f>
        <v>0.72727272727272729</v>
      </c>
      <c r="D28" s="29">
        <f t="shared" si="6"/>
        <v>9.0909090909090912E-2</v>
      </c>
      <c r="E28" s="29">
        <f t="shared" si="6"/>
        <v>1</v>
      </c>
    </row>
    <row r="29" spans="1:26" ht="45.75" customHeight="1" x14ac:dyDescent="0.2">
      <c r="C29" s="32"/>
    </row>
    <row r="34" spans="2:2" ht="45.75" customHeight="1" x14ac:dyDescent="0.2">
      <c r="B34" s="33"/>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38" priority="1" operator="containsText" text="ALTO">
      <formula>NOT(ISERROR(SEARCH("ALTO",O12)))</formula>
    </cfRule>
    <cfRule type="containsText" dxfId="37" priority="2" operator="containsText" text="MEDIO">
      <formula>NOT(ISERROR(SEARCH("MEDIO",O12)))</formula>
    </cfRule>
    <cfRule type="containsText" dxfId="36" priority="3" operator="containsText" text="BAJO">
      <formula>NOT(ISERROR(SEARCH("BAJO",O12)))</formula>
    </cfRule>
  </conditionalFormatting>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9">
    <tabColor theme="9"/>
  </sheetPr>
  <dimension ref="A1:Z41"/>
  <sheetViews>
    <sheetView zoomScale="55" zoomScaleNormal="55" workbookViewId="0">
      <selection activeCell="A9" sqref="A9:F9"/>
    </sheetView>
  </sheetViews>
  <sheetFormatPr baseColWidth="10" defaultColWidth="11.5" defaultRowHeight="53.2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53.2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53.2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53.2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53.2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53.2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3.5" customHeight="1" x14ac:dyDescent="0.2">
      <c r="A6" s="4" t="s">
        <v>4</v>
      </c>
      <c r="B6" s="118" t="s">
        <v>175</v>
      </c>
      <c r="C6" s="118"/>
      <c r="D6" s="118"/>
      <c r="E6" s="118"/>
      <c r="F6" s="119"/>
      <c r="G6" s="3"/>
      <c r="H6" s="3"/>
      <c r="I6" s="3"/>
      <c r="J6" s="3"/>
      <c r="K6" s="3"/>
      <c r="L6" s="3"/>
      <c r="M6" s="3"/>
      <c r="N6" s="3"/>
      <c r="O6" s="3"/>
      <c r="P6" s="3"/>
      <c r="Q6" s="3"/>
      <c r="R6" s="3"/>
      <c r="S6" s="3"/>
      <c r="T6" s="3"/>
      <c r="U6" s="3"/>
      <c r="V6" s="3"/>
      <c r="W6" s="3"/>
      <c r="X6" s="3"/>
      <c r="Y6" s="3"/>
      <c r="Z6" s="3"/>
    </row>
    <row r="7" spans="1:26" ht="53.25" customHeight="1" thickBot="1" x14ac:dyDescent="0.25">
      <c r="A7" s="5" t="s">
        <v>6</v>
      </c>
      <c r="B7" s="139" t="s">
        <v>128</v>
      </c>
      <c r="C7" s="139"/>
      <c r="D7" s="139"/>
      <c r="E7" s="139"/>
      <c r="F7" s="140"/>
      <c r="G7" s="3"/>
      <c r="H7" s="3"/>
      <c r="I7" s="3"/>
      <c r="J7" s="3"/>
      <c r="K7" s="3"/>
      <c r="L7" s="3"/>
      <c r="M7" s="3"/>
      <c r="N7" s="3"/>
      <c r="O7" s="3"/>
      <c r="P7" s="3"/>
      <c r="Q7" s="3"/>
      <c r="R7" s="3"/>
      <c r="S7" s="3"/>
      <c r="T7" s="3"/>
      <c r="U7" s="3"/>
      <c r="V7" s="3"/>
      <c r="W7" s="3"/>
      <c r="X7" s="3"/>
      <c r="Y7" s="3"/>
      <c r="Z7" s="3"/>
    </row>
    <row r="8" spans="1:26" ht="53.25" customHeight="1" thickBot="1" x14ac:dyDescent="0.25">
      <c r="A8" s="5" t="s">
        <v>291</v>
      </c>
      <c r="B8" s="147">
        <v>45231</v>
      </c>
      <c r="C8" s="139"/>
      <c r="D8" s="139"/>
      <c r="E8" s="139"/>
      <c r="F8" s="140"/>
      <c r="G8" s="84"/>
      <c r="H8" s="84"/>
      <c r="I8" s="84"/>
      <c r="J8" s="84"/>
      <c r="K8" s="84"/>
      <c r="L8" s="84"/>
      <c r="M8" s="84"/>
      <c r="N8" s="84"/>
      <c r="O8" s="84"/>
      <c r="P8" s="84"/>
      <c r="Q8" s="84"/>
      <c r="R8" s="84"/>
      <c r="S8" s="84"/>
      <c r="T8" s="84"/>
      <c r="U8" s="84"/>
      <c r="V8" s="84"/>
      <c r="W8" s="84"/>
      <c r="X8" s="84"/>
      <c r="Y8" s="84"/>
      <c r="Z8" s="84"/>
    </row>
    <row r="9" spans="1:26" ht="53.25" customHeight="1" thickBot="1" x14ac:dyDescent="0.25">
      <c r="A9" s="157" t="s">
        <v>394</v>
      </c>
      <c r="B9" s="157"/>
      <c r="C9" s="157"/>
      <c r="D9" s="157"/>
      <c r="E9" s="157"/>
      <c r="F9" s="157"/>
      <c r="G9" s="84"/>
      <c r="H9" s="84"/>
      <c r="I9" s="84"/>
      <c r="J9" s="84"/>
      <c r="K9" s="84"/>
      <c r="L9" s="84"/>
      <c r="M9" s="84"/>
      <c r="N9" s="84"/>
      <c r="O9" s="84"/>
      <c r="P9" s="84"/>
      <c r="Q9" s="84"/>
      <c r="R9" s="84"/>
      <c r="S9" s="84"/>
      <c r="T9" s="84"/>
      <c r="U9" s="84"/>
      <c r="V9" s="84"/>
      <c r="W9" s="84"/>
      <c r="X9" s="84"/>
      <c r="Y9" s="84"/>
      <c r="Z9" s="84"/>
    </row>
    <row r="10" spans="1:26" s="7" customFormat="1" ht="53.25"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53.25"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53.25" customHeight="1" x14ac:dyDescent="0.15">
      <c r="A12" s="151" t="s">
        <v>176</v>
      </c>
      <c r="B12" s="151" t="s">
        <v>39</v>
      </c>
      <c r="C12" s="154" t="s">
        <v>177</v>
      </c>
      <c r="D12" s="154" t="s">
        <v>178</v>
      </c>
      <c r="E12" s="10" t="s">
        <v>42</v>
      </c>
      <c r="F12" s="11" t="s">
        <v>43</v>
      </c>
      <c r="G12" s="12" t="s">
        <v>44</v>
      </c>
      <c r="H12" s="12" t="s">
        <v>45</v>
      </c>
      <c r="I12" s="10" t="s">
        <v>46</v>
      </c>
      <c r="J12" s="10" t="s">
        <v>47</v>
      </c>
      <c r="K12" s="10" t="s">
        <v>48</v>
      </c>
      <c r="L12" s="13">
        <v>2</v>
      </c>
      <c r="M12" s="13">
        <v>3</v>
      </c>
      <c r="N12" s="13">
        <f t="shared" ref="N12:N28" si="0">+L12*M12</f>
        <v>6</v>
      </c>
      <c r="O12" s="14" t="str">
        <f t="shared" ref="O12:O28" si="1">IF(AND(N12&gt;1,N12&lt;5),"BAJO",IF(AND(N12&gt;5,N12&lt;9),"MEDIO",IF(AND(N12&gt;9,N12&lt;21),"ALTO",IF(AND(N12&gt;22,N12&lt;41),"MUY ALTO",""))))</f>
        <v>MEDIO</v>
      </c>
      <c r="P12" s="13">
        <v>10</v>
      </c>
      <c r="Q12" s="13">
        <f t="shared" ref="Q12:Q28" si="2">+N12*P12</f>
        <v>60</v>
      </c>
      <c r="R12" s="13" t="str">
        <f t="shared" ref="R12:R28" si="3">IF(AND(Q12&lt;21),"IV",IF(AND(Q12&gt;39,Q12&lt;121),"III",IF(AND(Q12&gt;149,Q12&lt;501),"II",IF(AND(Q12&gt;599,Q12&lt;4001),"I",""))))</f>
        <v>III</v>
      </c>
      <c r="S12" s="15" t="str">
        <f>IF(R12="I","No aceptable",IF(R12="II","No aceptable o aceptable con control especifico",IF(R12="III","Mejorable",IF(R12="IV","Aceptable"))))</f>
        <v>Mejorable</v>
      </c>
      <c r="T12" s="13">
        <v>30</v>
      </c>
      <c r="U12" s="10" t="s">
        <v>49</v>
      </c>
      <c r="V12" s="10" t="s">
        <v>50</v>
      </c>
      <c r="W12" s="10" t="s">
        <v>50</v>
      </c>
      <c r="X12" s="10" t="s">
        <v>50</v>
      </c>
      <c r="Y12" s="10" t="s">
        <v>51</v>
      </c>
      <c r="Z12" s="16"/>
    </row>
    <row r="13" spans="1:26" s="17" customFormat="1" ht="53.25" customHeight="1" x14ac:dyDescent="0.15">
      <c r="A13" s="152"/>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30</v>
      </c>
      <c r="U13" s="10" t="s">
        <v>58</v>
      </c>
      <c r="V13" s="10" t="s">
        <v>50</v>
      </c>
      <c r="W13" s="10" t="s">
        <v>50</v>
      </c>
      <c r="X13" s="10" t="s">
        <v>50</v>
      </c>
      <c r="Y13" s="10" t="s">
        <v>59</v>
      </c>
      <c r="Z13" s="10"/>
    </row>
    <row r="14" spans="1:26" s="17" customFormat="1" ht="53.25" customHeight="1" x14ac:dyDescent="0.15">
      <c r="A14" s="152"/>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30</v>
      </c>
      <c r="U14" s="10" t="s">
        <v>66</v>
      </c>
      <c r="V14" s="10" t="s">
        <v>50</v>
      </c>
      <c r="W14" s="10" t="s">
        <v>50</v>
      </c>
      <c r="X14" s="10" t="s">
        <v>50</v>
      </c>
      <c r="Y14" s="10" t="s">
        <v>67</v>
      </c>
      <c r="Z14" s="10"/>
    </row>
    <row r="15" spans="1:26" s="17" customFormat="1" ht="53.25" customHeight="1" x14ac:dyDescent="0.15">
      <c r="A15" s="152"/>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30</v>
      </c>
      <c r="U15" s="10" t="s">
        <v>66</v>
      </c>
      <c r="V15" s="10" t="s">
        <v>50</v>
      </c>
      <c r="W15" s="10" t="s">
        <v>71</v>
      </c>
      <c r="X15" s="10" t="s">
        <v>72</v>
      </c>
      <c r="Y15" s="10" t="s">
        <v>73</v>
      </c>
      <c r="Z15" s="10"/>
    </row>
    <row r="16" spans="1:26" s="17" customFormat="1" ht="53.25" customHeight="1" x14ac:dyDescent="0.15">
      <c r="A16" s="152"/>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30</v>
      </c>
      <c r="U16" s="10" t="s">
        <v>66</v>
      </c>
      <c r="V16" s="10" t="s">
        <v>50</v>
      </c>
      <c r="W16" s="10" t="s">
        <v>50</v>
      </c>
      <c r="X16" s="10" t="s">
        <v>76</v>
      </c>
      <c r="Y16" s="10" t="s">
        <v>77</v>
      </c>
      <c r="Z16" s="10"/>
    </row>
    <row r="17" spans="1:26" s="17" customFormat="1" ht="53.25" customHeight="1" x14ac:dyDescent="0.15">
      <c r="A17" s="152"/>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30</v>
      </c>
      <c r="U17" s="10" t="s">
        <v>84</v>
      </c>
      <c r="V17" s="10" t="s">
        <v>50</v>
      </c>
      <c r="W17" s="10" t="s">
        <v>50</v>
      </c>
      <c r="X17" s="10" t="s">
        <v>50</v>
      </c>
      <c r="Y17" s="10" t="s">
        <v>85</v>
      </c>
      <c r="Z17" s="16"/>
    </row>
    <row r="18" spans="1:26" s="17" customFormat="1" ht="53.25" customHeight="1" x14ac:dyDescent="0.15">
      <c r="A18" s="152"/>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8" si="5">IF(R18="I","No aceptable",IF(R18="II","No aceptable o aceptable con control especifico",IF(R18="III","Mejorable",IF(R18="IV","Aceptable"))))</f>
        <v>No aceptable o aceptable con control especifico</v>
      </c>
      <c r="T18" s="13">
        <v>30</v>
      </c>
      <c r="U18" s="10" t="s">
        <v>88</v>
      </c>
      <c r="V18" s="10" t="s">
        <v>50</v>
      </c>
      <c r="W18" s="10" t="s">
        <v>50</v>
      </c>
      <c r="X18" s="10" t="s">
        <v>50</v>
      </c>
      <c r="Y18" s="10" t="s">
        <v>89</v>
      </c>
      <c r="Z18" s="10"/>
    </row>
    <row r="19" spans="1:26" s="17" customFormat="1" ht="53.25" customHeight="1" x14ac:dyDescent="0.15">
      <c r="A19" s="152"/>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30</v>
      </c>
      <c r="U19" s="10" t="s">
        <v>88</v>
      </c>
      <c r="V19" s="10" t="s">
        <v>50</v>
      </c>
      <c r="W19" s="10" t="s">
        <v>50</v>
      </c>
      <c r="X19" s="10" t="s">
        <v>50</v>
      </c>
      <c r="Y19" s="10" t="s">
        <v>93</v>
      </c>
      <c r="Z19" s="10"/>
    </row>
    <row r="20" spans="1:26" s="17" customFormat="1" ht="53.25" customHeight="1" x14ac:dyDescent="0.15">
      <c r="A20" s="152"/>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30</v>
      </c>
      <c r="U20" s="10" t="s">
        <v>88</v>
      </c>
      <c r="V20" s="10" t="s">
        <v>63</v>
      </c>
      <c r="W20" s="10" t="s">
        <v>63</v>
      </c>
      <c r="X20" s="10" t="s">
        <v>63</v>
      </c>
      <c r="Y20" s="10" t="s">
        <v>98</v>
      </c>
      <c r="Z20" s="10"/>
    </row>
    <row r="21" spans="1:26" s="17" customFormat="1" ht="53.25" customHeight="1" x14ac:dyDescent="0.15">
      <c r="A21" s="152"/>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30</v>
      </c>
      <c r="U21" s="10" t="s">
        <v>88</v>
      </c>
      <c r="V21" s="10" t="s">
        <v>63</v>
      </c>
      <c r="W21" s="10" t="s">
        <v>63</v>
      </c>
      <c r="X21" s="10" t="s">
        <v>63</v>
      </c>
      <c r="Y21" s="10" t="s">
        <v>102</v>
      </c>
      <c r="Z21" s="10" t="s">
        <v>103</v>
      </c>
    </row>
    <row r="22" spans="1:26" s="17" customFormat="1" ht="53.25" customHeight="1" x14ac:dyDescent="0.15">
      <c r="A22" s="151" t="s">
        <v>176</v>
      </c>
      <c r="B22" s="151" t="s">
        <v>179</v>
      </c>
      <c r="C22" s="154" t="s">
        <v>180</v>
      </c>
      <c r="D22" s="154" t="s">
        <v>181</v>
      </c>
      <c r="E22" s="38" t="s">
        <v>42</v>
      </c>
      <c r="F22" s="59" t="s">
        <v>137</v>
      </c>
      <c r="G22" s="60" t="s">
        <v>44</v>
      </c>
      <c r="H22" s="60" t="s">
        <v>138</v>
      </c>
      <c r="I22" s="61" t="s">
        <v>63</v>
      </c>
      <c r="J22" s="61" t="s">
        <v>182</v>
      </c>
      <c r="K22" s="61" t="s">
        <v>183</v>
      </c>
      <c r="L22" s="41">
        <v>2</v>
      </c>
      <c r="M22" s="41">
        <v>3</v>
      </c>
      <c r="N22" s="41">
        <f t="shared" si="0"/>
        <v>6</v>
      </c>
      <c r="O22" s="42" t="str">
        <f t="shared" si="1"/>
        <v>MEDIO</v>
      </c>
      <c r="P22" s="41">
        <v>10</v>
      </c>
      <c r="Q22" s="41">
        <f t="shared" si="2"/>
        <v>60</v>
      </c>
      <c r="R22" s="41" t="str">
        <f t="shared" si="3"/>
        <v>III</v>
      </c>
      <c r="S22" s="43" t="str">
        <f t="shared" si="5"/>
        <v>Mejorable</v>
      </c>
      <c r="T22" s="41">
        <v>5</v>
      </c>
      <c r="U22" s="38" t="s">
        <v>140</v>
      </c>
      <c r="V22" s="38" t="s">
        <v>63</v>
      </c>
      <c r="W22" s="38" t="s">
        <v>63</v>
      </c>
      <c r="X22" s="38" t="s">
        <v>63</v>
      </c>
      <c r="Y22" s="72" t="s">
        <v>141</v>
      </c>
      <c r="Z22" s="45"/>
    </row>
    <row r="23" spans="1:26" s="17" customFormat="1" ht="53.25" customHeight="1" x14ac:dyDescent="0.15">
      <c r="A23" s="152"/>
      <c r="B23" s="152"/>
      <c r="C23" s="155"/>
      <c r="D23" s="155"/>
      <c r="E23" s="38" t="s">
        <v>42</v>
      </c>
      <c r="F23" s="59" t="s">
        <v>184</v>
      </c>
      <c r="G23" s="60" t="s">
        <v>44</v>
      </c>
      <c r="H23" s="60" t="s">
        <v>185</v>
      </c>
      <c r="I23" s="61" t="s">
        <v>186</v>
      </c>
      <c r="J23" s="61" t="s">
        <v>63</v>
      </c>
      <c r="K23" s="61" t="s">
        <v>63</v>
      </c>
      <c r="L23" s="41">
        <v>2</v>
      </c>
      <c r="M23" s="41">
        <v>3</v>
      </c>
      <c r="N23" s="41">
        <f t="shared" si="0"/>
        <v>6</v>
      </c>
      <c r="O23" s="42" t="str">
        <f t="shared" si="1"/>
        <v>MEDIO</v>
      </c>
      <c r="P23" s="41">
        <v>10</v>
      </c>
      <c r="Q23" s="41">
        <f t="shared" si="2"/>
        <v>60</v>
      </c>
      <c r="R23" s="41" t="str">
        <f t="shared" si="3"/>
        <v>III</v>
      </c>
      <c r="S23" s="43" t="str">
        <f t="shared" si="5"/>
        <v>Mejorable</v>
      </c>
      <c r="T23" s="41">
        <v>5</v>
      </c>
      <c r="U23" s="38" t="s">
        <v>187</v>
      </c>
      <c r="V23" s="38" t="s">
        <v>63</v>
      </c>
      <c r="W23" s="38" t="s">
        <v>63</v>
      </c>
      <c r="X23" s="38" t="s">
        <v>63</v>
      </c>
      <c r="Y23" s="72" t="s">
        <v>188</v>
      </c>
      <c r="Z23" s="45"/>
    </row>
    <row r="24" spans="1:26" s="17" customFormat="1" ht="53.25" customHeight="1" x14ac:dyDescent="0.15">
      <c r="A24" s="152"/>
      <c r="B24" s="152"/>
      <c r="C24" s="155"/>
      <c r="D24" s="155"/>
      <c r="E24" s="38" t="s">
        <v>42</v>
      </c>
      <c r="F24" s="59" t="s">
        <v>189</v>
      </c>
      <c r="G24" s="60" t="s">
        <v>44</v>
      </c>
      <c r="H24" s="60" t="s">
        <v>190</v>
      </c>
      <c r="I24" s="61" t="s">
        <v>63</v>
      </c>
      <c r="J24" s="61" t="s">
        <v>63</v>
      </c>
      <c r="K24" s="61" t="s">
        <v>191</v>
      </c>
      <c r="L24" s="41">
        <v>2</v>
      </c>
      <c r="M24" s="41">
        <v>3</v>
      </c>
      <c r="N24" s="41">
        <f t="shared" si="0"/>
        <v>6</v>
      </c>
      <c r="O24" s="42" t="str">
        <f t="shared" si="1"/>
        <v>MEDIO</v>
      </c>
      <c r="P24" s="41">
        <v>10</v>
      </c>
      <c r="Q24" s="41">
        <f t="shared" si="2"/>
        <v>60</v>
      </c>
      <c r="R24" s="41" t="str">
        <f t="shared" si="3"/>
        <v>III</v>
      </c>
      <c r="S24" s="43" t="str">
        <f t="shared" si="5"/>
        <v>Mejorable</v>
      </c>
      <c r="T24" s="41">
        <v>5</v>
      </c>
      <c r="U24" s="38" t="s">
        <v>192</v>
      </c>
      <c r="V24" s="38" t="s">
        <v>63</v>
      </c>
      <c r="W24" s="38" t="s">
        <v>63</v>
      </c>
      <c r="X24" s="38" t="s">
        <v>63</v>
      </c>
      <c r="Y24" s="72" t="s">
        <v>193</v>
      </c>
      <c r="Z24" s="45"/>
    </row>
    <row r="25" spans="1:26" s="17" customFormat="1" ht="53.25" customHeight="1" x14ac:dyDescent="0.15">
      <c r="A25" s="152"/>
      <c r="B25" s="152"/>
      <c r="C25" s="155"/>
      <c r="D25" s="155"/>
      <c r="E25" s="38" t="s">
        <v>42</v>
      </c>
      <c r="F25" s="59" t="s">
        <v>194</v>
      </c>
      <c r="G25" s="60" t="s">
        <v>195</v>
      </c>
      <c r="H25" s="60" t="s">
        <v>196</v>
      </c>
      <c r="I25" s="61" t="s">
        <v>63</v>
      </c>
      <c r="J25" s="61" t="s">
        <v>63</v>
      </c>
      <c r="K25" s="61" t="s">
        <v>63</v>
      </c>
      <c r="L25" s="41">
        <v>2</v>
      </c>
      <c r="M25" s="41">
        <v>4</v>
      </c>
      <c r="N25" s="41">
        <f t="shared" si="0"/>
        <v>8</v>
      </c>
      <c r="O25" s="42" t="str">
        <f t="shared" si="1"/>
        <v>MEDIO</v>
      </c>
      <c r="P25" s="41">
        <v>25</v>
      </c>
      <c r="Q25" s="41">
        <f t="shared" si="2"/>
        <v>200</v>
      </c>
      <c r="R25" s="41" t="str">
        <f t="shared" si="3"/>
        <v>II</v>
      </c>
      <c r="S25" s="43" t="str">
        <f t="shared" si="5"/>
        <v>No aceptable o aceptable con control especifico</v>
      </c>
      <c r="T25" s="41">
        <v>5</v>
      </c>
      <c r="U25" s="38" t="s">
        <v>197</v>
      </c>
      <c r="V25" s="38" t="s">
        <v>63</v>
      </c>
      <c r="W25" s="38" t="s">
        <v>63</v>
      </c>
      <c r="X25" s="38" t="s">
        <v>63</v>
      </c>
      <c r="Y25" s="72" t="s">
        <v>198</v>
      </c>
      <c r="Z25" s="45"/>
    </row>
    <row r="26" spans="1:26" s="17" customFormat="1" ht="53.25" customHeight="1" x14ac:dyDescent="0.15">
      <c r="A26" s="152"/>
      <c r="B26" s="152"/>
      <c r="C26" s="155"/>
      <c r="D26" s="155"/>
      <c r="E26" s="38" t="s">
        <v>42</v>
      </c>
      <c r="F26" s="59" t="s">
        <v>199</v>
      </c>
      <c r="G26" s="60" t="s">
        <v>79</v>
      </c>
      <c r="H26" s="60" t="s">
        <v>163</v>
      </c>
      <c r="I26" s="61" t="s">
        <v>200</v>
      </c>
      <c r="J26" s="61" t="s">
        <v>63</v>
      </c>
      <c r="K26" s="61" t="s">
        <v>201</v>
      </c>
      <c r="L26" s="41">
        <v>2</v>
      </c>
      <c r="M26" s="41">
        <v>3</v>
      </c>
      <c r="N26" s="41">
        <f t="shared" si="0"/>
        <v>6</v>
      </c>
      <c r="O26" s="42" t="str">
        <f t="shared" si="1"/>
        <v>MEDIO</v>
      </c>
      <c r="P26" s="41">
        <v>60</v>
      </c>
      <c r="Q26" s="41">
        <f t="shared" si="2"/>
        <v>360</v>
      </c>
      <c r="R26" s="41" t="str">
        <f t="shared" si="3"/>
        <v>II</v>
      </c>
      <c r="S26" s="43" t="str">
        <f t="shared" si="5"/>
        <v>No aceptable o aceptable con control especifico</v>
      </c>
      <c r="T26" s="41">
        <v>5</v>
      </c>
      <c r="U26" s="38" t="s">
        <v>88</v>
      </c>
      <c r="V26" s="38" t="s">
        <v>63</v>
      </c>
      <c r="W26" s="38" t="s">
        <v>63</v>
      </c>
      <c r="X26" s="38" t="s">
        <v>63</v>
      </c>
      <c r="Y26" s="72" t="s">
        <v>202</v>
      </c>
      <c r="Z26" s="45"/>
    </row>
    <row r="27" spans="1:26" s="17" customFormat="1" ht="53.25" customHeight="1" x14ac:dyDescent="0.15">
      <c r="A27" s="152"/>
      <c r="B27" s="152"/>
      <c r="C27" s="155"/>
      <c r="D27" s="155"/>
      <c r="E27" s="38" t="s">
        <v>42</v>
      </c>
      <c r="F27" s="59" t="s">
        <v>203</v>
      </c>
      <c r="G27" s="60" t="s">
        <v>61</v>
      </c>
      <c r="H27" s="60" t="s">
        <v>204</v>
      </c>
      <c r="I27" s="61" t="s">
        <v>63</v>
      </c>
      <c r="J27" s="61" t="s">
        <v>63</v>
      </c>
      <c r="K27" s="61" t="s">
        <v>205</v>
      </c>
      <c r="L27" s="41">
        <v>2</v>
      </c>
      <c r="M27" s="41">
        <v>3</v>
      </c>
      <c r="N27" s="41">
        <f t="shared" si="0"/>
        <v>6</v>
      </c>
      <c r="O27" s="42" t="str">
        <f t="shared" si="1"/>
        <v>MEDIO</v>
      </c>
      <c r="P27" s="41">
        <v>25</v>
      </c>
      <c r="Q27" s="41">
        <f t="shared" si="2"/>
        <v>150</v>
      </c>
      <c r="R27" s="41" t="str">
        <f t="shared" si="3"/>
        <v>II</v>
      </c>
      <c r="S27" s="43" t="str">
        <f t="shared" si="5"/>
        <v>No aceptable o aceptable con control especifico</v>
      </c>
      <c r="T27" s="41">
        <v>5</v>
      </c>
      <c r="U27" s="38" t="s">
        <v>88</v>
      </c>
      <c r="V27" s="38" t="s">
        <v>63</v>
      </c>
      <c r="W27" s="38" t="s">
        <v>63</v>
      </c>
      <c r="X27" s="38" t="s">
        <v>63</v>
      </c>
      <c r="Y27" s="72" t="s">
        <v>206</v>
      </c>
      <c r="Z27" s="45"/>
    </row>
    <row r="28" spans="1:26" s="17" customFormat="1" ht="53.25" customHeight="1" x14ac:dyDescent="0.15">
      <c r="A28" s="152"/>
      <c r="B28" s="152"/>
      <c r="C28" s="155"/>
      <c r="D28" s="155"/>
      <c r="E28" s="38" t="s">
        <v>42</v>
      </c>
      <c r="F28" s="85" t="s">
        <v>99</v>
      </c>
      <c r="G28" s="86" t="s">
        <v>100</v>
      </c>
      <c r="H28" s="86" t="s">
        <v>101</v>
      </c>
      <c r="I28" s="87" t="s">
        <v>63</v>
      </c>
      <c r="J28" s="87" t="s">
        <v>207</v>
      </c>
      <c r="K28" s="87" t="s">
        <v>208</v>
      </c>
      <c r="L28" s="53">
        <v>2</v>
      </c>
      <c r="M28" s="53">
        <v>1</v>
      </c>
      <c r="N28" s="53">
        <f t="shared" si="0"/>
        <v>2</v>
      </c>
      <c r="O28" s="42" t="str">
        <f t="shared" si="1"/>
        <v>BAJO</v>
      </c>
      <c r="P28" s="41">
        <v>100</v>
      </c>
      <c r="Q28" s="41">
        <f t="shared" si="2"/>
        <v>200</v>
      </c>
      <c r="R28" s="41" t="str">
        <f t="shared" si="3"/>
        <v>II</v>
      </c>
      <c r="S28" s="43" t="str">
        <f t="shared" si="5"/>
        <v>No aceptable o aceptable con control especifico</v>
      </c>
      <c r="T28" s="53">
        <v>1</v>
      </c>
      <c r="U28" s="48" t="s">
        <v>88</v>
      </c>
      <c r="V28" s="38" t="s">
        <v>63</v>
      </c>
      <c r="W28" s="38" t="s">
        <v>63</v>
      </c>
      <c r="X28" s="38" t="s">
        <v>63</v>
      </c>
      <c r="Y28" s="88" t="s">
        <v>209</v>
      </c>
      <c r="Z28" s="51"/>
    </row>
    <row r="29" spans="1:26" ht="53.25" customHeight="1" thickBot="1" x14ac:dyDescent="0.25">
      <c r="A29" s="73"/>
      <c r="B29" s="73"/>
      <c r="C29" s="74"/>
      <c r="D29" s="74"/>
      <c r="E29" s="75"/>
      <c r="F29" s="75"/>
      <c r="G29" s="75"/>
      <c r="H29" s="75"/>
      <c r="I29" s="75"/>
      <c r="J29" s="75"/>
      <c r="K29" s="75"/>
      <c r="L29" s="75"/>
      <c r="M29" s="75"/>
      <c r="N29" s="75"/>
      <c r="O29" s="55"/>
      <c r="P29" s="75"/>
      <c r="Q29" s="75"/>
      <c r="R29" s="75"/>
      <c r="S29" s="75"/>
      <c r="T29" s="75"/>
      <c r="U29" s="75"/>
      <c r="V29" s="75"/>
      <c r="W29" s="75"/>
      <c r="X29" s="75"/>
      <c r="Y29" s="75"/>
      <c r="Z29" s="76"/>
    </row>
    <row r="30" spans="1:26" s="17" customFormat="1" ht="102" customHeight="1" thickTop="1" x14ac:dyDescent="0.15">
      <c r="A30" s="110"/>
      <c r="B30" s="110"/>
      <c r="C30" s="111"/>
      <c r="D30" s="111"/>
      <c r="E30" s="10" t="s">
        <v>50</v>
      </c>
      <c r="F30" s="19" t="s">
        <v>301</v>
      </c>
      <c r="G30" s="12" t="s">
        <v>79</v>
      </c>
      <c r="H30" s="12" t="s">
        <v>302</v>
      </c>
      <c r="I30" s="10" t="s">
        <v>63</v>
      </c>
      <c r="J30" s="10" t="s">
        <v>63</v>
      </c>
      <c r="K30" s="10" t="s">
        <v>303</v>
      </c>
      <c r="L30" s="13">
        <v>2</v>
      </c>
      <c r="M30" s="13">
        <v>1</v>
      </c>
      <c r="N30" s="13">
        <f t="shared" ref="N30" si="6">+L30*M30</f>
        <v>2</v>
      </c>
      <c r="O30" s="14" t="str">
        <f t="shared" ref="O30" si="7">IF(AND(N30&gt;1,N30&lt;5),"BAJO",IF(AND(N30&gt;5,N30&lt;9),"MEDIO",IF(AND(N30&gt;9,N30&lt;21),"ALTO",IF(AND(N30&gt;22,N30&lt;41),"MUY ALTO",""))))</f>
        <v>BAJO</v>
      </c>
      <c r="P30" s="13">
        <v>25</v>
      </c>
      <c r="Q30" s="13">
        <f t="shared" ref="Q30" si="8">+N30*P30</f>
        <v>50</v>
      </c>
      <c r="R30" s="13" t="str">
        <f t="shared" ref="R30" si="9">IF(AND(Q30&lt;21),"IV",IF(AND(Q30&gt;39,Q30&lt;121),"III",IF(AND(Q30&gt;149,Q30&lt;501),"II",IF(AND(Q30&gt;599,Q30&lt;4001),"I",""))))</f>
        <v>III</v>
      </c>
      <c r="S30" s="15" t="str">
        <f t="shared" ref="S30" si="10">IF(R30="I","No aceptable",IF(R30="II","No aceptable o aceptable con control especifico",IF(R30="III","Mejorable",IF(R30="IV","Aceptable"))))</f>
        <v>Mejorable</v>
      </c>
      <c r="T30" s="13">
        <v>5</v>
      </c>
      <c r="U30" s="10" t="s">
        <v>88</v>
      </c>
      <c r="V30" s="10" t="s">
        <v>63</v>
      </c>
      <c r="W30" s="10" t="s">
        <v>63</v>
      </c>
      <c r="X30" s="10" t="s">
        <v>63</v>
      </c>
      <c r="Y30" s="10" t="s">
        <v>304</v>
      </c>
      <c r="Z30" s="10"/>
    </row>
    <row r="32" spans="1:26" ht="53.25" customHeight="1" x14ac:dyDescent="0.2">
      <c r="A32" s="117" t="s">
        <v>112</v>
      </c>
      <c r="B32" s="117"/>
      <c r="C32" s="117"/>
      <c r="D32" s="117"/>
      <c r="E32" s="117"/>
    </row>
    <row r="33" spans="1:5" ht="53.25" customHeight="1" x14ac:dyDescent="0.2">
      <c r="A33" s="21"/>
      <c r="B33" s="22" t="s">
        <v>113</v>
      </c>
      <c r="C33" s="23" t="s">
        <v>21</v>
      </c>
      <c r="D33" s="24" t="s">
        <v>114</v>
      </c>
      <c r="E33" s="25" t="s">
        <v>115</v>
      </c>
    </row>
    <row r="34" spans="1:5" ht="53.25" customHeight="1" x14ac:dyDescent="0.2">
      <c r="A34" s="26" t="s">
        <v>116</v>
      </c>
      <c r="B34" s="27">
        <f>COUNTIF(O:O,"bajo")</f>
        <v>3</v>
      </c>
      <c r="C34" s="25">
        <f>COUNTIF(O:O,"MEDIO")</f>
        <v>14</v>
      </c>
      <c r="D34" s="28">
        <f>COUNTIF(O:O,"ALTO")</f>
        <v>1</v>
      </c>
      <c r="E34" s="27">
        <f>SUM(B34:D34)</f>
        <v>18</v>
      </c>
    </row>
    <row r="35" spans="1:5" ht="53.25" customHeight="1" x14ac:dyDescent="0.2">
      <c r="A35" s="26" t="s">
        <v>117</v>
      </c>
      <c r="B35" s="29">
        <f>+B34/$E$34</f>
        <v>0.16666666666666666</v>
      </c>
      <c r="C35" s="29">
        <f t="shared" ref="C35:E35" si="11">+C34/$E$34</f>
        <v>0.77777777777777779</v>
      </c>
      <c r="D35" s="29">
        <f t="shared" si="11"/>
        <v>5.5555555555555552E-2</v>
      </c>
      <c r="E35" s="29">
        <f t="shared" si="11"/>
        <v>1</v>
      </c>
    </row>
    <row r="36" spans="1:5" ht="53.25" customHeight="1" x14ac:dyDescent="0.2">
      <c r="C36" s="32"/>
    </row>
    <row r="41" spans="1:5" ht="53.25" customHeight="1" x14ac:dyDescent="0.2">
      <c r="B41" s="33"/>
    </row>
  </sheetData>
  <mergeCells count="31">
    <mergeCell ref="A22:A28"/>
    <mergeCell ref="B22:B28"/>
    <mergeCell ref="C22:C28"/>
    <mergeCell ref="D22:D28"/>
    <mergeCell ref="B8:F8"/>
    <mergeCell ref="A12:A21"/>
    <mergeCell ref="B12:B21"/>
    <mergeCell ref="C12:C21"/>
    <mergeCell ref="D12:D21"/>
    <mergeCell ref="A9:F9"/>
    <mergeCell ref="G10:G11"/>
    <mergeCell ref="H10:H11"/>
    <mergeCell ref="I10:K10"/>
    <mergeCell ref="L10:R10"/>
    <mergeCell ref="T10:U10"/>
    <mergeCell ref="A32:E32"/>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30">
    <cfRule type="containsText" dxfId="35" priority="1" operator="containsText" text="ALTO">
      <formula>NOT(ISERROR(SEARCH("ALTO",O12)))</formula>
    </cfRule>
    <cfRule type="containsText" dxfId="34" priority="2" operator="containsText" text="MEDIO">
      <formula>NOT(ISERROR(SEARCH("MEDIO",O12)))</formula>
    </cfRule>
    <cfRule type="containsText" dxfId="33" priority="3" operator="containsText" text="BAJO">
      <formula>NOT(ISERROR(SEARCH("BAJO",O12)))</formula>
    </cfRule>
  </conditionalFormatting>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8">
    <tabColor theme="9"/>
  </sheetPr>
  <dimension ref="A1:Z29"/>
  <sheetViews>
    <sheetView zoomScale="70" zoomScaleNormal="70" workbookViewId="0">
      <selection activeCell="A9" sqref="A9:F9"/>
    </sheetView>
  </sheetViews>
  <sheetFormatPr baseColWidth="10" defaultColWidth="11.5" defaultRowHeight="59.2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59.25" customHeight="1" x14ac:dyDescent="0.2">
      <c r="A1" s="77"/>
      <c r="B1" s="78"/>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59.25" customHeight="1" x14ac:dyDescent="0.2">
      <c r="A2" s="79"/>
      <c r="B2" s="80"/>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59.25" customHeight="1" x14ac:dyDescent="0.2">
      <c r="A3" s="81"/>
      <c r="B3" s="82"/>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59.2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3.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37.5" customHeight="1" x14ac:dyDescent="0.2">
      <c r="A6" s="4" t="s">
        <v>4</v>
      </c>
      <c r="B6" s="118" t="s">
        <v>170</v>
      </c>
      <c r="C6" s="118"/>
      <c r="D6" s="118"/>
      <c r="E6" s="118"/>
      <c r="F6" s="119"/>
      <c r="G6" s="3"/>
      <c r="H6" s="3"/>
      <c r="I6" s="3"/>
      <c r="J6" s="3"/>
      <c r="K6" s="3"/>
      <c r="L6" s="3"/>
      <c r="M6" s="3"/>
      <c r="N6" s="3"/>
      <c r="O6" s="3"/>
      <c r="P6" s="3"/>
      <c r="Q6" s="3"/>
      <c r="R6" s="3"/>
      <c r="S6" s="3"/>
      <c r="T6" s="3"/>
      <c r="U6" s="3"/>
      <c r="V6" s="3"/>
      <c r="W6" s="3"/>
      <c r="X6" s="3"/>
      <c r="Y6" s="3"/>
      <c r="Z6" s="3"/>
    </row>
    <row r="7" spans="1:26" ht="43.5" customHeight="1" thickBot="1" x14ac:dyDescent="0.25">
      <c r="A7" s="5" t="s">
        <v>6</v>
      </c>
      <c r="B7" s="139" t="s">
        <v>171</v>
      </c>
      <c r="C7" s="139"/>
      <c r="D7" s="139"/>
      <c r="E7" s="139"/>
      <c r="F7" s="140"/>
      <c r="G7" s="3"/>
      <c r="H7" s="3"/>
      <c r="I7" s="3"/>
      <c r="J7" s="3"/>
      <c r="K7" s="3"/>
      <c r="L7" s="3"/>
      <c r="M7" s="3"/>
      <c r="N7" s="3"/>
      <c r="O7" s="3"/>
      <c r="P7" s="3"/>
      <c r="Q7" s="3"/>
      <c r="R7" s="3"/>
      <c r="S7" s="3"/>
      <c r="T7" s="3"/>
      <c r="U7" s="3"/>
      <c r="V7" s="3"/>
      <c r="W7" s="3"/>
      <c r="X7" s="3"/>
      <c r="Y7" s="3"/>
      <c r="Z7" s="3"/>
    </row>
    <row r="8" spans="1:26" ht="59.25" customHeight="1" thickBot="1" x14ac:dyDescent="0.25">
      <c r="A8" s="5" t="s">
        <v>291</v>
      </c>
      <c r="B8" s="147">
        <v>45231</v>
      </c>
      <c r="C8" s="139"/>
      <c r="D8" s="139"/>
      <c r="E8" s="139"/>
      <c r="F8" s="140"/>
      <c r="G8" s="84"/>
      <c r="H8" s="84"/>
      <c r="I8" s="84"/>
      <c r="J8" s="84"/>
      <c r="K8" s="84"/>
      <c r="L8" s="84"/>
      <c r="M8" s="84"/>
      <c r="N8" s="84"/>
      <c r="O8" s="84"/>
      <c r="P8" s="84"/>
      <c r="Q8" s="84"/>
      <c r="R8" s="84"/>
      <c r="S8" s="84"/>
      <c r="T8" s="84"/>
      <c r="U8" s="84"/>
      <c r="V8" s="84"/>
      <c r="W8" s="84"/>
      <c r="X8" s="84"/>
      <c r="Y8" s="84"/>
      <c r="Z8" s="84"/>
    </row>
    <row r="9" spans="1:26" ht="59.25" customHeight="1" thickBot="1" x14ac:dyDescent="0.25">
      <c r="A9" s="157" t="s">
        <v>394</v>
      </c>
      <c r="B9" s="157"/>
      <c r="C9" s="157"/>
      <c r="D9" s="157"/>
      <c r="E9" s="157"/>
      <c r="F9" s="157"/>
      <c r="G9" s="84"/>
      <c r="H9" s="84"/>
      <c r="I9" s="84"/>
      <c r="J9" s="84"/>
      <c r="K9" s="84"/>
      <c r="L9" s="84"/>
      <c r="M9" s="84"/>
      <c r="N9" s="84"/>
      <c r="O9" s="84"/>
      <c r="P9" s="84"/>
      <c r="Q9" s="84"/>
      <c r="R9" s="84"/>
      <c r="S9" s="84"/>
      <c r="T9" s="84"/>
      <c r="U9" s="84"/>
      <c r="V9" s="84"/>
      <c r="W9" s="84"/>
      <c r="X9" s="84"/>
      <c r="Y9" s="84"/>
      <c r="Z9" s="84"/>
    </row>
    <row r="10" spans="1:26" s="7" customFormat="1" ht="59.25"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59.25"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59.25" customHeight="1" x14ac:dyDescent="0.15">
      <c r="A12" s="148" t="s">
        <v>172</v>
      </c>
      <c r="B12" s="151" t="s">
        <v>39</v>
      </c>
      <c r="C12" s="154" t="s">
        <v>173</v>
      </c>
      <c r="D12" s="154" t="s">
        <v>174</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39</v>
      </c>
      <c r="U12" s="10" t="s">
        <v>49</v>
      </c>
      <c r="V12" s="10" t="s">
        <v>50</v>
      </c>
      <c r="W12" s="10" t="s">
        <v>50</v>
      </c>
      <c r="X12" s="10" t="s">
        <v>50</v>
      </c>
      <c r="Y12" s="10" t="s">
        <v>51</v>
      </c>
      <c r="Z12" s="16"/>
    </row>
    <row r="13" spans="1:26" s="17" customFormat="1" ht="59.25" customHeight="1"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39</v>
      </c>
      <c r="U13" s="10" t="s">
        <v>58</v>
      </c>
      <c r="V13" s="10" t="s">
        <v>50</v>
      </c>
      <c r="W13" s="10" t="s">
        <v>50</v>
      </c>
      <c r="X13" s="10" t="s">
        <v>50</v>
      </c>
      <c r="Y13" s="10" t="s">
        <v>59</v>
      </c>
      <c r="Z13" s="10"/>
    </row>
    <row r="14" spans="1:26" s="17" customFormat="1" ht="59.25" customHeight="1"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39</v>
      </c>
      <c r="U14" s="10" t="s">
        <v>66</v>
      </c>
      <c r="V14" s="10" t="s">
        <v>50</v>
      </c>
      <c r="W14" s="10" t="s">
        <v>50</v>
      </c>
      <c r="X14" s="10" t="s">
        <v>50</v>
      </c>
      <c r="Y14" s="10" t="s">
        <v>67</v>
      </c>
      <c r="Z14" s="10"/>
    </row>
    <row r="15" spans="1:26" s="17" customFormat="1" ht="59.25" customHeight="1"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39</v>
      </c>
      <c r="U15" s="10" t="s">
        <v>66</v>
      </c>
      <c r="V15" s="10" t="s">
        <v>50</v>
      </c>
      <c r="W15" s="10" t="s">
        <v>71</v>
      </c>
      <c r="X15" s="10" t="s">
        <v>72</v>
      </c>
      <c r="Y15" s="10" t="s">
        <v>73</v>
      </c>
      <c r="Z15" s="10"/>
    </row>
    <row r="16" spans="1:26" s="17" customFormat="1" ht="59.25" customHeight="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39</v>
      </c>
      <c r="U16" s="10" t="s">
        <v>66</v>
      </c>
      <c r="V16" s="10" t="s">
        <v>50</v>
      </c>
      <c r="W16" s="10" t="s">
        <v>50</v>
      </c>
      <c r="X16" s="10" t="s">
        <v>76</v>
      </c>
      <c r="Y16" s="10" t="s">
        <v>77</v>
      </c>
      <c r="Z16" s="10"/>
    </row>
    <row r="17" spans="1:26" s="17" customFormat="1" ht="59.25" customHeight="1"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39</v>
      </c>
      <c r="U17" s="10" t="s">
        <v>84</v>
      </c>
      <c r="V17" s="10" t="s">
        <v>50</v>
      </c>
      <c r="W17" s="10" t="s">
        <v>50</v>
      </c>
      <c r="X17" s="10" t="s">
        <v>50</v>
      </c>
      <c r="Y17" s="10" t="s">
        <v>85</v>
      </c>
      <c r="Z17" s="16"/>
    </row>
    <row r="18" spans="1:26" s="17" customFormat="1" ht="59.25" customHeight="1"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39</v>
      </c>
      <c r="U18" s="10" t="s">
        <v>88</v>
      </c>
      <c r="V18" s="10" t="s">
        <v>50</v>
      </c>
      <c r="W18" s="10" t="s">
        <v>50</v>
      </c>
      <c r="X18" s="10" t="s">
        <v>50</v>
      </c>
      <c r="Y18" s="10" t="s">
        <v>89</v>
      </c>
      <c r="Z18" s="10"/>
    </row>
    <row r="19" spans="1:26" s="17" customFormat="1" ht="59.25" customHeight="1"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39</v>
      </c>
      <c r="U19" s="10" t="s">
        <v>88</v>
      </c>
      <c r="V19" s="10" t="s">
        <v>50</v>
      </c>
      <c r="W19" s="10" t="s">
        <v>50</v>
      </c>
      <c r="X19" s="10" t="s">
        <v>50</v>
      </c>
      <c r="Y19" s="10" t="s">
        <v>93</v>
      </c>
      <c r="Z19" s="10"/>
    </row>
    <row r="20" spans="1:26" s="17" customFormat="1" ht="59.25" customHeight="1"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39</v>
      </c>
      <c r="U20" s="10" t="s">
        <v>88</v>
      </c>
      <c r="V20" s="10" t="s">
        <v>63</v>
      </c>
      <c r="W20" s="10" t="s">
        <v>63</v>
      </c>
      <c r="X20" s="10" t="s">
        <v>63</v>
      </c>
      <c r="Y20" s="10" t="s">
        <v>98</v>
      </c>
      <c r="Z20" s="10"/>
    </row>
    <row r="21" spans="1:26" s="17" customFormat="1" ht="59.25" customHeight="1"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39</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39</v>
      </c>
      <c r="U22" s="10" t="s">
        <v>88</v>
      </c>
      <c r="V22" s="10" t="s">
        <v>63</v>
      </c>
      <c r="W22" s="10" t="s">
        <v>63</v>
      </c>
      <c r="X22" s="10" t="s">
        <v>63</v>
      </c>
      <c r="Y22" s="10" t="s">
        <v>304</v>
      </c>
      <c r="Z22" s="10"/>
    </row>
    <row r="23" spans="1:26" ht="59.25" customHeight="1"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39</v>
      </c>
      <c r="U23" s="10" t="s">
        <v>88</v>
      </c>
      <c r="V23" s="10" t="s">
        <v>63</v>
      </c>
      <c r="W23" s="10" t="s">
        <v>63</v>
      </c>
      <c r="X23" s="10" t="s">
        <v>63</v>
      </c>
      <c r="Y23" s="12" t="s">
        <v>110</v>
      </c>
      <c r="Z23" s="10" t="s">
        <v>111</v>
      </c>
    </row>
    <row r="24" spans="1:26" ht="59.25" customHeight="1" thickTop="1" x14ac:dyDescent="0.2"/>
    <row r="25" spans="1:26" ht="59.25" customHeight="1" x14ac:dyDescent="0.2">
      <c r="A25" s="117" t="s">
        <v>112</v>
      </c>
      <c r="B25" s="117"/>
      <c r="C25" s="117"/>
      <c r="D25" s="117"/>
      <c r="E25" s="117"/>
    </row>
    <row r="26" spans="1:26" ht="59.25" customHeight="1" x14ac:dyDescent="0.2">
      <c r="A26" s="21"/>
      <c r="B26" s="22" t="s">
        <v>113</v>
      </c>
      <c r="C26" s="23" t="s">
        <v>21</v>
      </c>
      <c r="D26" s="24" t="s">
        <v>114</v>
      </c>
      <c r="E26" s="25" t="s">
        <v>115</v>
      </c>
    </row>
    <row r="27" spans="1:26" ht="59.25" customHeight="1" x14ac:dyDescent="0.2">
      <c r="A27" s="26" t="s">
        <v>116</v>
      </c>
      <c r="B27" s="27">
        <f>COUNTIF(O:O,"bajo")</f>
        <v>2</v>
      </c>
      <c r="C27" s="25">
        <f>COUNTIF(O12:O21,"MEDIO")</f>
        <v>8</v>
      </c>
      <c r="D27" s="28">
        <f>COUNTIF(O12:O21,"ALTO")</f>
        <v>1</v>
      </c>
      <c r="E27" s="27">
        <f>SUM(B27:D27)</f>
        <v>11</v>
      </c>
    </row>
    <row r="28" spans="1:26" ht="59.25" customHeight="1" x14ac:dyDescent="0.2">
      <c r="A28" s="26" t="s">
        <v>117</v>
      </c>
      <c r="B28" s="29">
        <f>+B27/$E$27</f>
        <v>0.18181818181818182</v>
      </c>
      <c r="C28" s="29">
        <f t="shared" ref="C28:E28" si="6">+C27/$E$27</f>
        <v>0.72727272727272729</v>
      </c>
      <c r="D28" s="29">
        <f t="shared" si="6"/>
        <v>9.0909090909090912E-2</v>
      </c>
      <c r="E28" s="29">
        <f t="shared" si="6"/>
        <v>1</v>
      </c>
    </row>
    <row r="29" spans="1:26" ht="59.25" customHeight="1" x14ac:dyDescent="0.2">
      <c r="C29" s="32"/>
    </row>
  </sheetData>
  <mergeCells count="26">
    <mergeCell ref="A25:E25"/>
    <mergeCell ref="A12:A23"/>
    <mergeCell ref="B12:B23"/>
    <mergeCell ref="C12:C23"/>
    <mergeCell ref="D12:D23"/>
    <mergeCell ref="B6:F6"/>
    <mergeCell ref="C1:X3"/>
    <mergeCell ref="Y1:Z1"/>
    <mergeCell ref="Y2:Z2"/>
    <mergeCell ref="Y3:Z3"/>
    <mergeCell ref="B5:F5"/>
    <mergeCell ref="V10:Z10"/>
    <mergeCell ref="B7:F7"/>
    <mergeCell ref="A10:A11"/>
    <mergeCell ref="B10:B11"/>
    <mergeCell ref="C10:C11"/>
    <mergeCell ref="D10:D11"/>
    <mergeCell ref="E10:E11"/>
    <mergeCell ref="F10:F11"/>
    <mergeCell ref="G10:G11"/>
    <mergeCell ref="I10:K10"/>
    <mergeCell ref="L10:R10"/>
    <mergeCell ref="T10:U10"/>
    <mergeCell ref="B8:F8"/>
    <mergeCell ref="H10:H11"/>
    <mergeCell ref="A9:F9"/>
  </mergeCells>
  <conditionalFormatting sqref="O12:O23">
    <cfRule type="containsText" dxfId="32" priority="1" operator="containsText" text="ALTO">
      <formula>NOT(ISERROR(SEARCH("ALTO",O12)))</formula>
    </cfRule>
    <cfRule type="containsText" dxfId="31" priority="2" operator="containsText" text="MEDIO">
      <formula>NOT(ISERROR(SEARCH("MEDIO",O12)))</formula>
    </cfRule>
    <cfRule type="containsText" dxfId="30" priority="3" operator="containsText" text="BAJO">
      <formula>NOT(ISERROR(SEARCH("BAJO",O12)))</formula>
    </cfRule>
  </conditionalFormatting>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Z35"/>
  <sheetViews>
    <sheetView zoomScale="85" zoomScaleNormal="85" workbookViewId="0">
      <selection activeCell="A10" sqref="A10:F10"/>
    </sheetView>
  </sheetViews>
  <sheetFormatPr baseColWidth="10" defaultColWidth="11.5" defaultRowHeight="45.7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45.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45.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45.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299</v>
      </c>
      <c r="Z3" s="136"/>
    </row>
    <row r="4" spans="1:26" ht="45.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5.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5.75" customHeight="1" x14ac:dyDescent="0.2">
      <c r="A6" s="4" t="s">
        <v>4</v>
      </c>
      <c r="B6" s="118" t="s">
        <v>281</v>
      </c>
      <c r="C6" s="118"/>
      <c r="D6" s="118"/>
      <c r="E6" s="118"/>
      <c r="F6" s="119"/>
      <c r="G6" s="3"/>
      <c r="H6" s="3"/>
      <c r="I6" s="3"/>
      <c r="J6" s="3"/>
      <c r="K6" s="3"/>
      <c r="L6" s="3"/>
      <c r="M6" s="3"/>
      <c r="N6" s="3"/>
      <c r="O6" s="3"/>
      <c r="P6" s="3"/>
      <c r="Q6" s="3"/>
      <c r="R6" s="3"/>
      <c r="S6" s="3"/>
      <c r="T6" s="3"/>
      <c r="U6" s="3"/>
      <c r="V6" s="3"/>
      <c r="W6" s="3"/>
      <c r="X6" s="3"/>
      <c r="Y6" s="3"/>
      <c r="Z6" s="3"/>
    </row>
    <row r="7" spans="1:26" ht="45.75" hidden="1" customHeight="1" thickBot="1" x14ac:dyDescent="0.25">
      <c r="A7" s="5" t="s">
        <v>6</v>
      </c>
      <c r="B7" s="139"/>
      <c r="C7" s="139"/>
      <c r="D7" s="139"/>
      <c r="E7" s="139"/>
      <c r="F7" s="140"/>
      <c r="G7" s="3"/>
      <c r="H7" s="3"/>
      <c r="I7" s="3"/>
      <c r="J7" s="3"/>
      <c r="K7" s="3"/>
      <c r="L7" s="3"/>
      <c r="M7" s="3"/>
      <c r="N7" s="3"/>
      <c r="O7" s="3"/>
      <c r="P7" s="3"/>
      <c r="Q7" s="3"/>
      <c r="R7" s="3"/>
      <c r="S7" s="3"/>
      <c r="T7" s="3"/>
      <c r="U7" s="3"/>
      <c r="V7" s="3"/>
      <c r="W7" s="3"/>
      <c r="X7" s="3"/>
      <c r="Y7" s="3"/>
      <c r="Z7" s="3"/>
    </row>
    <row r="8" spans="1:26" ht="43.5" customHeight="1" thickBot="1" x14ac:dyDescent="0.25">
      <c r="A8" s="5" t="s">
        <v>6</v>
      </c>
      <c r="B8" s="139" t="s">
        <v>307</v>
      </c>
      <c r="C8" s="139"/>
      <c r="D8" s="139"/>
      <c r="E8" s="139"/>
      <c r="F8" s="140"/>
      <c r="G8" s="3"/>
      <c r="H8" s="3"/>
      <c r="I8" s="3"/>
      <c r="J8" s="3"/>
      <c r="K8" s="3"/>
      <c r="L8" s="3"/>
      <c r="M8" s="3"/>
      <c r="N8" s="3"/>
      <c r="O8" s="3"/>
      <c r="P8" s="3"/>
      <c r="Q8" s="3"/>
      <c r="R8" s="3"/>
      <c r="S8" s="3"/>
      <c r="T8" s="3"/>
      <c r="U8" s="3"/>
      <c r="V8" s="3"/>
      <c r="W8" s="3"/>
      <c r="X8" s="3"/>
      <c r="Y8" s="3"/>
      <c r="Z8" s="3"/>
    </row>
    <row r="9" spans="1:26" ht="45.75" customHeight="1" thickBot="1" x14ac:dyDescent="0.25">
      <c r="A9" s="5" t="s">
        <v>291</v>
      </c>
      <c r="B9" s="147">
        <v>45231</v>
      </c>
      <c r="C9" s="139"/>
      <c r="D9" s="139"/>
      <c r="E9" s="139"/>
      <c r="F9" s="140"/>
      <c r="G9" s="3"/>
      <c r="H9" s="3"/>
      <c r="I9" s="3"/>
      <c r="J9" s="3"/>
      <c r="K9" s="3"/>
      <c r="L9" s="3"/>
      <c r="M9" s="3"/>
      <c r="N9" s="3"/>
      <c r="O9" s="3"/>
      <c r="P9" s="3"/>
      <c r="Q9" s="3"/>
      <c r="R9" s="3"/>
      <c r="S9" s="3"/>
      <c r="T9" s="3"/>
      <c r="U9" s="3"/>
      <c r="V9" s="3"/>
      <c r="W9" s="3"/>
      <c r="X9" s="3"/>
      <c r="Y9" s="3"/>
      <c r="Z9" s="3"/>
    </row>
    <row r="10" spans="1:26" ht="45.75" customHeight="1" thickBot="1" x14ac:dyDescent="0.25">
      <c r="A10" s="157" t="s">
        <v>394</v>
      </c>
      <c r="B10" s="157"/>
      <c r="C10" s="157"/>
      <c r="D10" s="157"/>
      <c r="E10" s="157"/>
      <c r="F10" s="157"/>
      <c r="G10" s="3"/>
      <c r="H10" s="3"/>
      <c r="I10" s="3"/>
      <c r="J10" s="3"/>
      <c r="K10" s="3"/>
      <c r="L10" s="3"/>
      <c r="M10" s="3"/>
      <c r="N10" s="3"/>
      <c r="O10" s="3"/>
      <c r="P10" s="3"/>
      <c r="Q10" s="3"/>
      <c r="R10" s="3"/>
      <c r="S10" s="3"/>
      <c r="T10" s="3"/>
      <c r="U10" s="3"/>
      <c r="V10" s="3"/>
      <c r="W10" s="3"/>
      <c r="X10" s="3"/>
      <c r="Y10" s="3"/>
      <c r="Z10" s="3"/>
    </row>
    <row r="11" spans="1:26" s="7" customFormat="1" ht="45.75" customHeight="1" thickTop="1" x14ac:dyDescent="0.15">
      <c r="A11" s="141" t="s">
        <v>387</v>
      </c>
      <c r="B11" s="143" t="s">
        <v>8</v>
      </c>
      <c r="C11" s="145" t="s">
        <v>9</v>
      </c>
      <c r="D11" s="141" t="s">
        <v>10</v>
      </c>
      <c r="E11" s="145" t="s">
        <v>11</v>
      </c>
      <c r="F11" s="145" t="s">
        <v>12</v>
      </c>
      <c r="G11" s="145" t="s">
        <v>13</v>
      </c>
      <c r="H11" s="145" t="s">
        <v>14</v>
      </c>
      <c r="I11" s="137" t="s">
        <v>15</v>
      </c>
      <c r="J11" s="137"/>
      <c r="K11" s="137"/>
      <c r="L11" s="137" t="s">
        <v>16</v>
      </c>
      <c r="M11" s="137"/>
      <c r="N11" s="137"/>
      <c r="O11" s="137"/>
      <c r="P11" s="137"/>
      <c r="Q11" s="137"/>
      <c r="R11" s="137"/>
      <c r="S11" s="6" t="s">
        <v>17</v>
      </c>
      <c r="T11" s="137" t="s">
        <v>18</v>
      </c>
      <c r="U11" s="137"/>
      <c r="V11" s="137" t="s">
        <v>19</v>
      </c>
      <c r="W11" s="137"/>
      <c r="X11" s="137"/>
      <c r="Y11" s="137"/>
      <c r="Z11" s="138"/>
    </row>
    <row r="12" spans="1:26" s="7" customFormat="1" ht="45.75" customHeight="1" x14ac:dyDescent="0.15">
      <c r="A12" s="142"/>
      <c r="B12" s="144"/>
      <c r="C12" s="146"/>
      <c r="D12" s="142"/>
      <c r="E12" s="146"/>
      <c r="F12" s="146"/>
      <c r="G12" s="146"/>
      <c r="H12" s="146"/>
      <c r="I12" s="8" t="s">
        <v>20</v>
      </c>
      <c r="J12" s="8" t="s">
        <v>21</v>
      </c>
      <c r="K12" s="8" t="s">
        <v>22</v>
      </c>
      <c r="L12" s="8" t="s">
        <v>23</v>
      </c>
      <c r="M12" s="8" t="s">
        <v>24</v>
      </c>
      <c r="N12" s="8" t="s">
        <v>25</v>
      </c>
      <c r="O12" s="8" t="s">
        <v>26</v>
      </c>
      <c r="P12" s="8" t="s">
        <v>27</v>
      </c>
      <c r="Q12" s="8" t="s">
        <v>28</v>
      </c>
      <c r="R12" s="8" t="s">
        <v>29</v>
      </c>
      <c r="S12" s="8" t="s">
        <v>30</v>
      </c>
      <c r="T12" s="8" t="s">
        <v>31</v>
      </c>
      <c r="U12" s="8" t="s">
        <v>32</v>
      </c>
      <c r="V12" s="8" t="s">
        <v>33</v>
      </c>
      <c r="W12" s="8" t="s">
        <v>34</v>
      </c>
      <c r="X12" s="8" t="s">
        <v>35</v>
      </c>
      <c r="Y12" s="8" t="s">
        <v>36</v>
      </c>
      <c r="Z12" s="9" t="s">
        <v>37</v>
      </c>
    </row>
    <row r="13" spans="1:26" s="17" customFormat="1" ht="45.75" customHeight="1" x14ac:dyDescent="0.15">
      <c r="A13" s="148" t="s">
        <v>281</v>
      </c>
      <c r="B13" s="151" t="s">
        <v>39</v>
      </c>
      <c r="C13" s="154" t="s">
        <v>286</v>
      </c>
      <c r="D13" s="154" t="s">
        <v>281</v>
      </c>
      <c r="E13" s="10" t="s">
        <v>42</v>
      </c>
      <c r="F13" s="11" t="s">
        <v>43</v>
      </c>
      <c r="G13" s="12" t="s">
        <v>44</v>
      </c>
      <c r="H13" s="12" t="s">
        <v>45</v>
      </c>
      <c r="I13" s="10" t="s">
        <v>46</v>
      </c>
      <c r="J13" s="10" t="s">
        <v>47</v>
      </c>
      <c r="K13" s="10" t="s">
        <v>48</v>
      </c>
      <c r="L13" s="13">
        <v>2</v>
      </c>
      <c r="M13" s="13">
        <v>3</v>
      </c>
      <c r="N13" s="13">
        <f t="shared" ref="N13:N24" si="0">+L13*M13</f>
        <v>6</v>
      </c>
      <c r="O13" s="14" t="str">
        <f t="shared" ref="O13:O24" si="1">IF(AND(N13&gt;1,N13&lt;5),"BAJO",IF(AND(N13&gt;5,N13&lt;9),"MEDIO",IF(AND(N13&gt;9,N13&lt;21),"ALTO",IF(AND(N13&gt;22,N13&lt;41),"MUY ALTO",""))))</f>
        <v>MEDIO</v>
      </c>
      <c r="P13" s="13">
        <v>10</v>
      </c>
      <c r="Q13" s="13">
        <f t="shared" ref="Q13:Q24" si="2">+N13*P13</f>
        <v>60</v>
      </c>
      <c r="R13" s="13" t="str">
        <f t="shared" ref="R13:R24" si="3">IF(AND(Q13&lt;21),"IV",IF(AND(Q13&gt;39,Q13&lt;121),"III",IF(AND(Q13&gt;149,Q13&lt;501),"II",IF(AND(Q13&gt;599,Q13&lt;4001),"I",""))))</f>
        <v>III</v>
      </c>
      <c r="S13" s="15" t="str">
        <f>IF(R13="I","No aceptable",IF(R13="II","No aceptable o aceptable con control especifico",IF(R13="III","Mejorable",IF(R13="IV","Aceptable"))))</f>
        <v>Mejorable</v>
      </c>
      <c r="T13" s="13">
        <v>3</v>
      </c>
      <c r="U13" s="10" t="s">
        <v>49</v>
      </c>
      <c r="V13" s="10" t="s">
        <v>50</v>
      </c>
      <c r="W13" s="10" t="s">
        <v>50</v>
      </c>
      <c r="X13" s="10" t="s">
        <v>50</v>
      </c>
      <c r="Y13" s="10" t="s">
        <v>51</v>
      </c>
      <c r="Z13" s="16"/>
    </row>
    <row r="14" spans="1:26" s="17" customFormat="1" ht="45.75" customHeight="1" x14ac:dyDescent="0.15">
      <c r="A14" s="149"/>
      <c r="B14" s="152"/>
      <c r="C14" s="155"/>
      <c r="D14" s="155"/>
      <c r="E14" s="10" t="s">
        <v>42</v>
      </c>
      <c r="F14" s="12" t="s">
        <v>52</v>
      </c>
      <c r="G14" s="12" t="s">
        <v>53</v>
      </c>
      <c r="H14" s="10" t="s">
        <v>54</v>
      </c>
      <c r="I14" s="10" t="s">
        <v>55</v>
      </c>
      <c r="J14" s="10" t="s">
        <v>56</v>
      </c>
      <c r="K14" s="10" t="s">
        <v>57</v>
      </c>
      <c r="L14" s="13">
        <v>2</v>
      </c>
      <c r="M14" s="13">
        <v>3</v>
      </c>
      <c r="N14" s="13">
        <f t="shared" si="0"/>
        <v>6</v>
      </c>
      <c r="O14" s="14" t="str">
        <f t="shared" si="1"/>
        <v>MEDIO</v>
      </c>
      <c r="P14" s="13">
        <v>25</v>
      </c>
      <c r="Q14" s="13">
        <f t="shared" si="2"/>
        <v>150</v>
      </c>
      <c r="R14" s="13" t="str">
        <f t="shared" si="3"/>
        <v>II</v>
      </c>
      <c r="S14" s="15" t="str">
        <f t="shared" ref="S14:S17" si="4">IF(R14="I","No aceptable",IF(R14="II","No aceptable o aceptable con control especifico",IF(R14="III","Mejorable",IF(R14="IV","Aceptable"))))</f>
        <v>No aceptable o aceptable con control especifico</v>
      </c>
      <c r="T14" s="13">
        <v>3</v>
      </c>
      <c r="U14" s="10" t="s">
        <v>58</v>
      </c>
      <c r="V14" s="10" t="s">
        <v>50</v>
      </c>
      <c r="W14" s="10" t="s">
        <v>50</v>
      </c>
      <c r="X14" s="10" t="s">
        <v>50</v>
      </c>
      <c r="Y14" s="10" t="s">
        <v>59</v>
      </c>
      <c r="Z14" s="10"/>
    </row>
    <row r="15" spans="1:26" s="17" customFormat="1" ht="45.75" customHeight="1" x14ac:dyDescent="0.15">
      <c r="A15" s="149"/>
      <c r="B15" s="152"/>
      <c r="C15" s="155"/>
      <c r="D15" s="155"/>
      <c r="E15" s="10" t="s">
        <v>42</v>
      </c>
      <c r="F15" s="18" t="s">
        <v>60</v>
      </c>
      <c r="G15" s="12" t="s">
        <v>61</v>
      </c>
      <c r="H15" s="12" t="s">
        <v>62</v>
      </c>
      <c r="I15" s="10" t="s">
        <v>63</v>
      </c>
      <c r="J15" s="10" t="s">
        <v>64</v>
      </c>
      <c r="K15" s="10" t="s">
        <v>65</v>
      </c>
      <c r="L15" s="13">
        <v>2</v>
      </c>
      <c r="M15" s="13">
        <v>3</v>
      </c>
      <c r="N15" s="13">
        <f t="shared" si="0"/>
        <v>6</v>
      </c>
      <c r="O15" s="14" t="str">
        <f t="shared" si="1"/>
        <v>MEDIO</v>
      </c>
      <c r="P15" s="13">
        <v>10</v>
      </c>
      <c r="Q15" s="13">
        <f t="shared" si="2"/>
        <v>60</v>
      </c>
      <c r="R15" s="13" t="str">
        <f t="shared" si="3"/>
        <v>III</v>
      </c>
      <c r="S15" s="15" t="str">
        <f t="shared" si="4"/>
        <v>Mejorable</v>
      </c>
      <c r="T15" s="13">
        <v>3</v>
      </c>
      <c r="U15" s="10" t="s">
        <v>66</v>
      </c>
      <c r="V15" s="10" t="s">
        <v>50</v>
      </c>
      <c r="W15" s="10" t="s">
        <v>50</v>
      </c>
      <c r="X15" s="10" t="s">
        <v>50</v>
      </c>
      <c r="Y15" s="10" t="s">
        <v>67</v>
      </c>
      <c r="Z15" s="10"/>
    </row>
    <row r="16" spans="1:26" s="17" customFormat="1" ht="45.75" customHeight="1" x14ac:dyDescent="0.15">
      <c r="A16" s="149"/>
      <c r="B16" s="152"/>
      <c r="C16" s="155"/>
      <c r="D16" s="155"/>
      <c r="E16" s="10" t="s">
        <v>42</v>
      </c>
      <c r="F16" s="19" t="s">
        <v>68</v>
      </c>
      <c r="G16" s="12" t="s">
        <v>61</v>
      </c>
      <c r="H16" s="12" t="s">
        <v>69</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3</v>
      </c>
      <c r="U16" s="10" t="s">
        <v>66</v>
      </c>
      <c r="V16" s="10" t="s">
        <v>50</v>
      </c>
      <c r="W16" s="10" t="s">
        <v>71</v>
      </c>
      <c r="X16" s="10" t="s">
        <v>72</v>
      </c>
      <c r="Y16" s="10" t="s">
        <v>73</v>
      </c>
      <c r="Z16" s="10"/>
    </row>
    <row r="17" spans="1:26" s="17" customFormat="1" ht="45.75" customHeight="1" x14ac:dyDescent="0.15">
      <c r="A17" s="149"/>
      <c r="B17" s="152"/>
      <c r="C17" s="155"/>
      <c r="D17" s="155"/>
      <c r="E17" s="10" t="s">
        <v>42</v>
      </c>
      <c r="F17" s="18" t="s">
        <v>74</v>
      </c>
      <c r="G17" s="12" t="s">
        <v>61</v>
      </c>
      <c r="H17" s="12" t="s">
        <v>75</v>
      </c>
      <c r="I17" s="10" t="s">
        <v>63</v>
      </c>
      <c r="J17" s="10" t="s">
        <v>63</v>
      </c>
      <c r="K17" s="10" t="s">
        <v>70</v>
      </c>
      <c r="L17" s="13">
        <v>2</v>
      </c>
      <c r="M17" s="13">
        <v>3</v>
      </c>
      <c r="N17" s="13">
        <f t="shared" si="0"/>
        <v>6</v>
      </c>
      <c r="O17" s="14" t="str">
        <f t="shared" si="1"/>
        <v>MEDIO</v>
      </c>
      <c r="P17" s="13">
        <v>10</v>
      </c>
      <c r="Q17" s="13">
        <f t="shared" si="2"/>
        <v>60</v>
      </c>
      <c r="R17" s="13" t="str">
        <f t="shared" si="3"/>
        <v>III</v>
      </c>
      <c r="S17" s="15" t="str">
        <f t="shared" si="4"/>
        <v>Mejorable</v>
      </c>
      <c r="T17" s="13">
        <v>3</v>
      </c>
      <c r="U17" s="10" t="s">
        <v>66</v>
      </c>
      <c r="V17" s="10" t="s">
        <v>50</v>
      </c>
      <c r="W17" s="10" t="s">
        <v>50</v>
      </c>
      <c r="X17" s="10" t="s">
        <v>76</v>
      </c>
      <c r="Y17" s="10" t="s">
        <v>77</v>
      </c>
      <c r="Z17" s="10"/>
    </row>
    <row r="18" spans="1:26" s="17" customFormat="1" ht="45.75" customHeight="1" x14ac:dyDescent="0.15">
      <c r="A18" s="149"/>
      <c r="B18" s="152"/>
      <c r="C18" s="155"/>
      <c r="D18" s="155"/>
      <c r="E18" s="10" t="s">
        <v>42</v>
      </c>
      <c r="F18" s="12" t="s">
        <v>78</v>
      </c>
      <c r="G18" s="12" t="s">
        <v>79</v>
      </c>
      <c r="H18" s="12" t="s">
        <v>80</v>
      </c>
      <c r="I18" s="10" t="s">
        <v>81</v>
      </c>
      <c r="J18" s="10" t="s">
        <v>82</v>
      </c>
      <c r="K18" s="10" t="s">
        <v>83</v>
      </c>
      <c r="L18" s="13">
        <v>2</v>
      </c>
      <c r="M18" s="13">
        <v>3</v>
      </c>
      <c r="N18" s="13">
        <f t="shared" si="0"/>
        <v>6</v>
      </c>
      <c r="O18" s="14" t="str">
        <f t="shared" si="1"/>
        <v>MEDIO</v>
      </c>
      <c r="P18" s="13">
        <v>25</v>
      </c>
      <c r="Q18" s="13">
        <f t="shared" si="2"/>
        <v>150</v>
      </c>
      <c r="R18" s="13" t="str">
        <f t="shared" si="3"/>
        <v>II</v>
      </c>
      <c r="S18" s="15" t="str">
        <f>IF(R18="I","No aceptable",IF(R18="II","No aceptable o aceptable con control especifico",IF(R18="III","Mejorable",IF(R18="IV","Aceptable"))))</f>
        <v>No aceptable o aceptable con control especifico</v>
      </c>
      <c r="T18" s="13">
        <v>3</v>
      </c>
      <c r="U18" s="10" t="s">
        <v>84</v>
      </c>
      <c r="V18" s="10" t="s">
        <v>50</v>
      </c>
      <c r="W18" s="10" t="s">
        <v>50</v>
      </c>
      <c r="X18" s="10" t="s">
        <v>50</v>
      </c>
      <c r="Y18" s="10" t="s">
        <v>85</v>
      </c>
      <c r="Z18" s="16"/>
    </row>
    <row r="19" spans="1:26" s="17" customFormat="1" ht="45.75" customHeight="1" x14ac:dyDescent="0.15">
      <c r="A19" s="149"/>
      <c r="B19" s="152"/>
      <c r="C19" s="155"/>
      <c r="D19" s="155"/>
      <c r="E19" s="10" t="s">
        <v>42</v>
      </c>
      <c r="F19" s="20" t="s">
        <v>86</v>
      </c>
      <c r="G19" s="12" t="s">
        <v>79</v>
      </c>
      <c r="H19" s="10" t="s">
        <v>87</v>
      </c>
      <c r="I19" s="10" t="s">
        <v>63</v>
      </c>
      <c r="J19" s="10" t="s">
        <v>63</v>
      </c>
      <c r="K19" s="10" t="s">
        <v>63</v>
      </c>
      <c r="L19" s="13">
        <v>6</v>
      </c>
      <c r="M19" s="13">
        <v>2</v>
      </c>
      <c r="N19" s="13">
        <f t="shared" si="0"/>
        <v>12</v>
      </c>
      <c r="O19" s="14" t="str">
        <f t="shared" si="1"/>
        <v>ALTO</v>
      </c>
      <c r="P19" s="13">
        <v>25</v>
      </c>
      <c r="Q19" s="13">
        <f t="shared" si="2"/>
        <v>300</v>
      </c>
      <c r="R19" s="13" t="str">
        <f t="shared" si="3"/>
        <v>II</v>
      </c>
      <c r="S19" s="15" t="str">
        <f t="shared" ref="S19:S24" si="5">IF(R19="I","No aceptable",IF(R19="II","No aceptable o aceptable con control especifico",IF(R19="III","Mejorable",IF(R19="IV","Aceptable"))))</f>
        <v>No aceptable o aceptable con control especifico</v>
      </c>
      <c r="T19" s="13">
        <v>3</v>
      </c>
      <c r="U19" s="10" t="s">
        <v>88</v>
      </c>
      <c r="V19" s="10" t="s">
        <v>50</v>
      </c>
      <c r="W19" s="10" t="s">
        <v>50</v>
      </c>
      <c r="X19" s="10" t="s">
        <v>50</v>
      </c>
      <c r="Y19" s="10" t="s">
        <v>89</v>
      </c>
      <c r="Z19" s="10"/>
    </row>
    <row r="20" spans="1:26" s="17" customFormat="1" ht="45.75" customHeight="1" x14ac:dyDescent="0.15">
      <c r="A20" s="149"/>
      <c r="B20" s="152"/>
      <c r="C20" s="155"/>
      <c r="D20" s="155"/>
      <c r="E20" s="10" t="s">
        <v>50</v>
      </c>
      <c r="F20" s="20" t="s">
        <v>90</v>
      </c>
      <c r="G20" s="12" t="s">
        <v>79</v>
      </c>
      <c r="H20" s="10" t="s">
        <v>87</v>
      </c>
      <c r="I20" s="10" t="s">
        <v>63</v>
      </c>
      <c r="J20" s="10" t="s">
        <v>91</v>
      </c>
      <c r="K20" s="10" t="s">
        <v>92</v>
      </c>
      <c r="L20" s="13">
        <v>2</v>
      </c>
      <c r="M20" s="13">
        <v>2</v>
      </c>
      <c r="N20" s="13">
        <f t="shared" si="0"/>
        <v>4</v>
      </c>
      <c r="O20" s="14" t="str">
        <f t="shared" si="1"/>
        <v>BAJO</v>
      </c>
      <c r="P20" s="13">
        <v>60</v>
      </c>
      <c r="Q20" s="13">
        <f t="shared" si="2"/>
        <v>240</v>
      </c>
      <c r="R20" s="13" t="str">
        <f t="shared" si="3"/>
        <v>II</v>
      </c>
      <c r="S20" s="15" t="str">
        <f t="shared" si="5"/>
        <v>No aceptable o aceptable con control especifico</v>
      </c>
      <c r="T20" s="13">
        <v>3</v>
      </c>
      <c r="U20" s="10" t="s">
        <v>88</v>
      </c>
      <c r="V20" s="10" t="s">
        <v>50</v>
      </c>
      <c r="W20" s="10" t="s">
        <v>50</v>
      </c>
      <c r="X20" s="10" t="s">
        <v>50</v>
      </c>
      <c r="Y20" s="10" t="s">
        <v>93</v>
      </c>
      <c r="Z20" s="10"/>
    </row>
    <row r="21" spans="1:26" s="17" customFormat="1" ht="45.75" customHeight="1" x14ac:dyDescent="0.15">
      <c r="A21" s="149"/>
      <c r="B21" s="152"/>
      <c r="C21" s="155"/>
      <c r="D21" s="155"/>
      <c r="E21" s="10" t="s">
        <v>42</v>
      </c>
      <c r="F21" s="18" t="s">
        <v>94</v>
      </c>
      <c r="G21" s="12" t="s">
        <v>79</v>
      </c>
      <c r="H21" s="12" t="s">
        <v>95</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3</v>
      </c>
      <c r="U21" s="10" t="s">
        <v>88</v>
      </c>
      <c r="V21" s="10" t="s">
        <v>63</v>
      </c>
      <c r="W21" s="10" t="s">
        <v>63</v>
      </c>
      <c r="X21" s="10" t="s">
        <v>63</v>
      </c>
      <c r="Y21" s="10" t="s">
        <v>98</v>
      </c>
      <c r="Z21" s="10"/>
    </row>
    <row r="22" spans="1:26" s="17" customFormat="1" ht="45.75" customHeight="1" x14ac:dyDescent="0.15">
      <c r="A22" s="149"/>
      <c r="B22" s="152"/>
      <c r="C22" s="155"/>
      <c r="D22" s="155"/>
      <c r="E22" s="10" t="s">
        <v>42</v>
      </c>
      <c r="F22" s="18" t="s">
        <v>99</v>
      </c>
      <c r="G22" s="12" t="s">
        <v>100</v>
      </c>
      <c r="H22" s="12" t="s">
        <v>101</v>
      </c>
      <c r="I22" s="10" t="s">
        <v>63</v>
      </c>
      <c r="J22" s="10" t="s">
        <v>96</v>
      </c>
      <c r="K22" s="10" t="s">
        <v>97</v>
      </c>
      <c r="L22" s="13">
        <v>2</v>
      </c>
      <c r="M22" s="13">
        <v>4</v>
      </c>
      <c r="N22" s="13">
        <f t="shared" si="0"/>
        <v>8</v>
      </c>
      <c r="O22" s="14" t="str">
        <f t="shared" si="1"/>
        <v>MEDIO</v>
      </c>
      <c r="P22" s="13">
        <v>60</v>
      </c>
      <c r="Q22" s="13">
        <f t="shared" si="2"/>
        <v>480</v>
      </c>
      <c r="R22" s="13" t="str">
        <f t="shared" si="3"/>
        <v>II</v>
      </c>
      <c r="S22" s="15" t="str">
        <f t="shared" si="5"/>
        <v>No aceptable o aceptable con control especifico</v>
      </c>
      <c r="T22" s="13">
        <v>3</v>
      </c>
      <c r="U22" s="10" t="s">
        <v>88</v>
      </c>
      <c r="V22" s="10" t="s">
        <v>63</v>
      </c>
      <c r="W22" s="10" t="s">
        <v>63</v>
      </c>
      <c r="X22" s="10" t="s">
        <v>63</v>
      </c>
      <c r="Y22" s="10" t="s">
        <v>102</v>
      </c>
      <c r="Z22" s="10" t="s">
        <v>103</v>
      </c>
    </row>
    <row r="23" spans="1:26" s="17" customFormat="1" ht="102" customHeight="1" x14ac:dyDescent="0.15">
      <c r="A23" s="149"/>
      <c r="B23" s="152"/>
      <c r="C23" s="155"/>
      <c r="D23" s="155"/>
      <c r="E23" s="10" t="s">
        <v>50</v>
      </c>
      <c r="F23" s="19" t="s">
        <v>301</v>
      </c>
      <c r="G23" s="12" t="s">
        <v>79</v>
      </c>
      <c r="H23" s="12" t="s">
        <v>302</v>
      </c>
      <c r="I23" s="10" t="s">
        <v>63</v>
      </c>
      <c r="J23" s="10" t="s">
        <v>63</v>
      </c>
      <c r="K23" s="10" t="s">
        <v>303</v>
      </c>
      <c r="L23" s="13">
        <v>2</v>
      </c>
      <c r="M23" s="13">
        <v>1</v>
      </c>
      <c r="N23" s="13">
        <f t="shared" si="0"/>
        <v>2</v>
      </c>
      <c r="O23" s="14" t="str">
        <f t="shared" si="1"/>
        <v>BAJO</v>
      </c>
      <c r="P23" s="13">
        <v>25</v>
      </c>
      <c r="Q23" s="13">
        <f t="shared" si="2"/>
        <v>50</v>
      </c>
      <c r="R23" s="13" t="str">
        <f t="shared" si="3"/>
        <v>III</v>
      </c>
      <c r="S23" s="15" t="str">
        <f t="shared" si="5"/>
        <v>Mejorable</v>
      </c>
      <c r="T23" s="13">
        <v>3</v>
      </c>
      <c r="U23" s="10" t="s">
        <v>88</v>
      </c>
      <c r="V23" s="10" t="s">
        <v>63</v>
      </c>
      <c r="W23" s="10" t="s">
        <v>63</v>
      </c>
      <c r="X23" s="10" t="s">
        <v>63</v>
      </c>
      <c r="Y23" s="10" t="s">
        <v>304</v>
      </c>
      <c r="Z23" s="10"/>
    </row>
    <row r="24" spans="1:26" ht="45.75" customHeight="1" thickBot="1" x14ac:dyDescent="0.25">
      <c r="A24" s="150"/>
      <c r="B24" s="153"/>
      <c r="C24" s="156"/>
      <c r="D24" s="156"/>
      <c r="E24" s="10" t="s">
        <v>42</v>
      </c>
      <c r="F24" s="18" t="s">
        <v>104</v>
      </c>
      <c r="G24" s="12" t="s">
        <v>105</v>
      </c>
      <c r="H24" s="12" t="s">
        <v>106</v>
      </c>
      <c r="I24" s="10" t="s">
        <v>107</v>
      </c>
      <c r="J24" s="10" t="s">
        <v>108</v>
      </c>
      <c r="K24" s="10" t="s">
        <v>109</v>
      </c>
      <c r="L24" s="13">
        <v>2</v>
      </c>
      <c r="M24" s="13">
        <v>3</v>
      </c>
      <c r="N24" s="13">
        <f t="shared" si="0"/>
        <v>6</v>
      </c>
      <c r="O24" s="14" t="str">
        <f t="shared" si="1"/>
        <v>MEDIO</v>
      </c>
      <c r="P24" s="13">
        <v>25</v>
      </c>
      <c r="Q24" s="13">
        <f t="shared" si="2"/>
        <v>150</v>
      </c>
      <c r="R24" s="13" t="str">
        <f t="shared" si="3"/>
        <v>II</v>
      </c>
      <c r="S24" s="15" t="str">
        <f t="shared" si="5"/>
        <v>No aceptable o aceptable con control especifico</v>
      </c>
      <c r="T24" s="13">
        <v>3</v>
      </c>
      <c r="U24" s="10" t="s">
        <v>88</v>
      </c>
      <c r="V24" s="10" t="s">
        <v>63</v>
      </c>
      <c r="W24" s="10" t="s">
        <v>63</v>
      </c>
      <c r="X24" s="10" t="s">
        <v>63</v>
      </c>
      <c r="Y24" s="12" t="s">
        <v>110</v>
      </c>
      <c r="Z24" s="10" t="s">
        <v>111</v>
      </c>
    </row>
    <row r="25" spans="1:26" ht="45.75" customHeight="1" thickTop="1" x14ac:dyDescent="0.2"/>
    <row r="26" spans="1:26" ht="45.75" customHeight="1" x14ac:dyDescent="0.2">
      <c r="A26" s="117" t="s">
        <v>112</v>
      </c>
      <c r="B26" s="117"/>
      <c r="C26" s="117"/>
      <c r="D26" s="117"/>
      <c r="E26" s="117"/>
    </row>
    <row r="27" spans="1:26" ht="45.75" customHeight="1" x14ac:dyDescent="0.2">
      <c r="A27" s="21"/>
      <c r="B27" s="22" t="s">
        <v>113</v>
      </c>
      <c r="C27" s="23" t="s">
        <v>21</v>
      </c>
      <c r="D27" s="24" t="s">
        <v>114</v>
      </c>
      <c r="E27" s="25" t="s">
        <v>115</v>
      </c>
    </row>
    <row r="28" spans="1:26" ht="45.75" customHeight="1" x14ac:dyDescent="0.2">
      <c r="A28" s="26" t="s">
        <v>116</v>
      </c>
      <c r="B28" s="27">
        <f>COUNTIF(O:O,"bajo")</f>
        <v>2</v>
      </c>
      <c r="C28" s="25">
        <f>COUNTIF(O13:O22,"MEDIO")</f>
        <v>8</v>
      </c>
      <c r="D28" s="28">
        <f>COUNTIF(O13:O22,"ALTO")</f>
        <v>1</v>
      </c>
      <c r="E28" s="27">
        <f>SUM(B28:D28)</f>
        <v>11</v>
      </c>
    </row>
    <row r="29" spans="1:26" ht="45.75" customHeight="1" x14ac:dyDescent="0.2">
      <c r="A29" s="26" t="s">
        <v>117</v>
      </c>
      <c r="B29" s="29">
        <f>+B28/$E$28</f>
        <v>0.18181818181818182</v>
      </c>
      <c r="C29" s="29">
        <f t="shared" ref="C29:E29" si="6">+C28/$E$28</f>
        <v>0.72727272727272729</v>
      </c>
      <c r="D29" s="29">
        <f t="shared" si="6"/>
        <v>9.0909090909090912E-2</v>
      </c>
      <c r="E29" s="29">
        <f t="shared" si="6"/>
        <v>1</v>
      </c>
    </row>
    <row r="30" spans="1:26" ht="45.75" customHeight="1" x14ac:dyDescent="0.2">
      <c r="C30" s="32"/>
    </row>
    <row r="35" spans="2:2" ht="45.75" customHeight="1" x14ac:dyDescent="0.2">
      <c r="B35" s="33"/>
    </row>
  </sheetData>
  <mergeCells count="28">
    <mergeCell ref="B9:F9"/>
    <mergeCell ref="B8:F8"/>
    <mergeCell ref="A13:A24"/>
    <mergeCell ref="B13:B24"/>
    <mergeCell ref="C13:C24"/>
    <mergeCell ref="D13:D24"/>
    <mergeCell ref="A10:F10"/>
    <mergeCell ref="G11:G12"/>
    <mergeCell ref="H11:H12"/>
    <mergeCell ref="I11:K11"/>
    <mergeCell ref="L11:R11"/>
    <mergeCell ref="T11:U11"/>
    <mergeCell ref="A26:E26"/>
    <mergeCell ref="B5:F5"/>
    <mergeCell ref="A1:B3"/>
    <mergeCell ref="C1:X3"/>
    <mergeCell ref="Y1:Z1"/>
    <mergeCell ref="Y2:Z2"/>
    <mergeCell ref="Y3:Z3"/>
    <mergeCell ref="V11:Z11"/>
    <mergeCell ref="B6:F6"/>
    <mergeCell ref="B7:F7"/>
    <mergeCell ref="A11:A12"/>
    <mergeCell ref="B11:B12"/>
    <mergeCell ref="C11:C12"/>
    <mergeCell ref="D11:D12"/>
    <mergeCell ref="E11:E12"/>
    <mergeCell ref="F11:F12"/>
  </mergeCells>
  <conditionalFormatting sqref="O13:O24">
    <cfRule type="containsText" dxfId="29" priority="1" operator="containsText" text="ALTO">
      <formula>NOT(ISERROR(SEARCH("ALTO",O13)))</formula>
    </cfRule>
    <cfRule type="containsText" dxfId="28" priority="2" operator="containsText" text="MEDIO">
      <formula>NOT(ISERROR(SEARCH("MEDIO",O13)))</formula>
    </cfRule>
    <cfRule type="containsText" dxfId="27" priority="3" operator="containsText" text="BAJO">
      <formula>NOT(ISERROR(SEARCH("BAJO",O13)))</formula>
    </cfRule>
  </conditionalFormatting>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sheetPr>
  <dimension ref="A1:Z29"/>
  <sheetViews>
    <sheetView topLeftCell="A4" zoomScale="59" zoomScaleNormal="40" workbookViewId="0">
      <selection activeCell="A9" sqref="A9:F9"/>
    </sheetView>
  </sheetViews>
  <sheetFormatPr baseColWidth="10" defaultColWidth="11.5" defaultRowHeight="66.7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66.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66.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66.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66.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66.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66.75" customHeight="1" x14ac:dyDescent="0.2">
      <c r="A6" s="4" t="s">
        <v>4</v>
      </c>
      <c r="B6" s="118" t="s">
        <v>214</v>
      </c>
      <c r="C6" s="118"/>
      <c r="D6" s="118"/>
      <c r="E6" s="118"/>
      <c r="F6" s="119"/>
      <c r="G6" s="3"/>
      <c r="H6" s="3"/>
      <c r="I6" s="3"/>
      <c r="J6" s="3"/>
      <c r="K6" s="3"/>
      <c r="L6" s="3"/>
      <c r="M6" s="3"/>
      <c r="N6" s="3"/>
      <c r="O6" s="3"/>
      <c r="P6" s="3"/>
      <c r="Q6" s="3"/>
      <c r="R6" s="3"/>
      <c r="S6" s="3"/>
      <c r="T6" s="3"/>
      <c r="U6" s="3"/>
      <c r="V6" s="3"/>
      <c r="W6" s="3"/>
      <c r="X6" s="3"/>
      <c r="Y6" s="3"/>
      <c r="Z6" s="3"/>
    </row>
    <row r="7" spans="1:26" ht="66.75" customHeight="1" thickBot="1" x14ac:dyDescent="0.25">
      <c r="A7" s="5" t="s">
        <v>6</v>
      </c>
      <c r="B7" s="139" t="s">
        <v>215</v>
      </c>
      <c r="C7" s="139"/>
      <c r="D7" s="139"/>
      <c r="E7" s="139"/>
      <c r="F7" s="140"/>
      <c r="G7" s="3"/>
      <c r="H7" s="3"/>
      <c r="I7" s="3"/>
      <c r="J7" s="3"/>
      <c r="K7" s="3"/>
      <c r="L7" s="3"/>
      <c r="M7" s="3"/>
      <c r="N7" s="3"/>
      <c r="O7" s="3"/>
      <c r="P7" s="3"/>
      <c r="Q7" s="3"/>
      <c r="R7" s="3"/>
      <c r="S7" s="3"/>
      <c r="T7" s="3"/>
      <c r="U7" s="3"/>
      <c r="V7" s="3"/>
      <c r="W7" s="3"/>
      <c r="X7" s="3"/>
      <c r="Y7" s="3"/>
      <c r="Z7" s="3"/>
    </row>
    <row r="8" spans="1:26" ht="66.75" customHeight="1" thickBot="1" x14ac:dyDescent="0.25">
      <c r="A8" s="5" t="s">
        <v>291</v>
      </c>
      <c r="B8" s="147">
        <v>45231</v>
      </c>
      <c r="C8" s="139"/>
      <c r="D8" s="139"/>
      <c r="E8" s="139"/>
      <c r="F8" s="140"/>
      <c r="G8" s="84"/>
      <c r="H8" s="84"/>
      <c r="I8" s="84"/>
      <c r="J8" s="84"/>
      <c r="K8" s="84"/>
      <c r="L8" s="84"/>
      <c r="M8" s="84"/>
      <c r="N8" s="84"/>
      <c r="O8" s="84"/>
      <c r="P8" s="84"/>
      <c r="Q8" s="84"/>
      <c r="R8" s="84"/>
      <c r="S8" s="84"/>
      <c r="T8" s="84"/>
      <c r="U8" s="84"/>
      <c r="V8" s="84"/>
      <c r="W8" s="84"/>
      <c r="X8" s="84"/>
      <c r="Y8" s="84"/>
      <c r="Z8" s="84"/>
    </row>
    <row r="9" spans="1:26" ht="66.75" customHeight="1" thickBot="1" x14ac:dyDescent="0.25">
      <c r="A9" s="157" t="s">
        <v>394</v>
      </c>
      <c r="B9" s="157"/>
      <c r="C9" s="157"/>
      <c r="D9" s="157"/>
      <c r="E9" s="157"/>
      <c r="F9" s="157"/>
      <c r="G9" s="84"/>
      <c r="H9" s="84"/>
      <c r="I9" s="84"/>
      <c r="J9" s="84"/>
      <c r="K9" s="84"/>
      <c r="L9" s="84"/>
      <c r="M9" s="84"/>
      <c r="N9" s="84"/>
      <c r="O9" s="84"/>
      <c r="P9" s="84"/>
      <c r="Q9" s="84"/>
      <c r="R9" s="84"/>
      <c r="S9" s="84"/>
      <c r="T9" s="84"/>
      <c r="U9" s="84"/>
      <c r="V9" s="84"/>
      <c r="W9" s="84"/>
      <c r="X9" s="84"/>
      <c r="Y9" s="84"/>
      <c r="Z9" s="84"/>
    </row>
    <row r="10" spans="1:26" s="7" customFormat="1" ht="66.75"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66.75"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66.75" customHeight="1" x14ac:dyDescent="0.15">
      <c r="A12" s="148" t="s">
        <v>389</v>
      </c>
      <c r="B12" s="151" t="s">
        <v>39</v>
      </c>
      <c r="C12" s="154" t="s">
        <v>216</v>
      </c>
      <c r="D12" s="154" t="s">
        <v>217</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9</v>
      </c>
      <c r="U12" s="10" t="s">
        <v>49</v>
      </c>
      <c r="V12" s="10" t="s">
        <v>50</v>
      </c>
      <c r="W12" s="10" t="s">
        <v>50</v>
      </c>
      <c r="X12" s="10" t="s">
        <v>50</v>
      </c>
      <c r="Y12" s="10" t="s">
        <v>51</v>
      </c>
      <c r="Z12" s="16"/>
    </row>
    <row r="13" spans="1:26" s="17" customFormat="1" ht="66.75" customHeight="1"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9</v>
      </c>
      <c r="U13" s="10" t="s">
        <v>58</v>
      </c>
      <c r="V13" s="10" t="s">
        <v>50</v>
      </c>
      <c r="W13" s="10" t="s">
        <v>50</v>
      </c>
      <c r="X13" s="10" t="s">
        <v>50</v>
      </c>
      <c r="Y13" s="10" t="s">
        <v>59</v>
      </c>
      <c r="Z13" s="10"/>
    </row>
    <row r="14" spans="1:26" s="17" customFormat="1" ht="66.75" customHeight="1"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9</v>
      </c>
      <c r="U14" s="10" t="s">
        <v>66</v>
      </c>
      <c r="V14" s="10" t="s">
        <v>50</v>
      </c>
      <c r="W14" s="10" t="s">
        <v>50</v>
      </c>
      <c r="X14" s="10" t="s">
        <v>50</v>
      </c>
      <c r="Y14" s="10" t="s">
        <v>67</v>
      </c>
      <c r="Z14" s="10"/>
    </row>
    <row r="15" spans="1:26" s="17" customFormat="1" ht="66.75" customHeight="1"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9</v>
      </c>
      <c r="U15" s="10" t="s">
        <v>66</v>
      </c>
      <c r="V15" s="10" t="s">
        <v>50</v>
      </c>
      <c r="W15" s="10" t="s">
        <v>71</v>
      </c>
      <c r="X15" s="10" t="s">
        <v>72</v>
      </c>
      <c r="Y15" s="10" t="s">
        <v>73</v>
      </c>
      <c r="Z15" s="10"/>
    </row>
    <row r="16" spans="1:26" s="17" customFormat="1" ht="66.75" customHeight="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9</v>
      </c>
      <c r="U16" s="10" t="s">
        <v>66</v>
      </c>
      <c r="V16" s="10" t="s">
        <v>50</v>
      </c>
      <c r="W16" s="10" t="s">
        <v>50</v>
      </c>
      <c r="X16" s="10" t="s">
        <v>76</v>
      </c>
      <c r="Y16" s="10" t="s">
        <v>77</v>
      </c>
      <c r="Z16" s="10"/>
    </row>
    <row r="17" spans="1:26" s="17" customFormat="1" ht="66.75" customHeight="1"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9</v>
      </c>
      <c r="U17" s="10" t="s">
        <v>84</v>
      </c>
      <c r="V17" s="10" t="s">
        <v>50</v>
      </c>
      <c r="W17" s="10" t="s">
        <v>50</v>
      </c>
      <c r="X17" s="10" t="s">
        <v>50</v>
      </c>
      <c r="Y17" s="10" t="s">
        <v>85</v>
      </c>
      <c r="Z17" s="16"/>
    </row>
    <row r="18" spans="1:26" s="17" customFormat="1" ht="66.75" customHeight="1"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9</v>
      </c>
      <c r="U18" s="10" t="s">
        <v>88</v>
      </c>
      <c r="V18" s="10" t="s">
        <v>50</v>
      </c>
      <c r="W18" s="10" t="s">
        <v>50</v>
      </c>
      <c r="X18" s="10" t="s">
        <v>50</v>
      </c>
      <c r="Y18" s="10" t="s">
        <v>89</v>
      </c>
      <c r="Z18" s="10"/>
    </row>
    <row r="19" spans="1:26" s="17" customFormat="1" ht="66.75" customHeight="1"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9</v>
      </c>
      <c r="U19" s="10" t="s">
        <v>88</v>
      </c>
      <c r="V19" s="10" t="s">
        <v>50</v>
      </c>
      <c r="W19" s="10" t="s">
        <v>50</v>
      </c>
      <c r="X19" s="10" t="s">
        <v>50</v>
      </c>
      <c r="Y19" s="10" t="s">
        <v>93</v>
      </c>
      <c r="Z19" s="10"/>
    </row>
    <row r="20" spans="1:26" s="17" customFormat="1" ht="66.75" customHeight="1"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9</v>
      </c>
      <c r="U20" s="10" t="s">
        <v>88</v>
      </c>
      <c r="V20" s="10" t="s">
        <v>63</v>
      </c>
      <c r="W20" s="10" t="s">
        <v>63</v>
      </c>
      <c r="X20" s="10" t="s">
        <v>63</v>
      </c>
      <c r="Y20" s="10" t="s">
        <v>98</v>
      </c>
      <c r="Z20" s="10"/>
    </row>
    <row r="21" spans="1:26" s="17" customFormat="1" ht="66.75" customHeight="1"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9</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9</v>
      </c>
      <c r="U22" s="10" t="s">
        <v>88</v>
      </c>
      <c r="V22" s="10" t="s">
        <v>63</v>
      </c>
      <c r="W22" s="10" t="s">
        <v>63</v>
      </c>
      <c r="X22" s="10" t="s">
        <v>63</v>
      </c>
      <c r="Y22" s="10" t="s">
        <v>304</v>
      </c>
      <c r="Z22" s="10"/>
    </row>
    <row r="23" spans="1:26" ht="66.75" customHeight="1"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9</v>
      </c>
      <c r="U23" s="10" t="s">
        <v>88</v>
      </c>
      <c r="V23" s="10" t="s">
        <v>63</v>
      </c>
      <c r="W23" s="10" t="s">
        <v>63</v>
      </c>
      <c r="X23" s="10" t="s">
        <v>63</v>
      </c>
      <c r="Y23" s="12" t="s">
        <v>110</v>
      </c>
      <c r="Z23" s="10" t="s">
        <v>111</v>
      </c>
    </row>
    <row r="24" spans="1:26" ht="66.75" customHeight="1" thickTop="1" x14ac:dyDescent="0.2"/>
    <row r="25" spans="1:26" ht="66.75" customHeight="1" x14ac:dyDescent="0.2">
      <c r="A25" s="117" t="s">
        <v>112</v>
      </c>
      <c r="B25" s="117"/>
      <c r="C25" s="117"/>
      <c r="D25" s="117"/>
      <c r="E25" s="117"/>
    </row>
    <row r="26" spans="1:26" ht="66.75" customHeight="1" x14ac:dyDescent="0.2">
      <c r="A26" s="21"/>
      <c r="B26" s="22" t="s">
        <v>113</v>
      </c>
      <c r="C26" s="23" t="s">
        <v>21</v>
      </c>
      <c r="D26" s="24" t="s">
        <v>114</v>
      </c>
      <c r="E26" s="25" t="s">
        <v>115</v>
      </c>
    </row>
    <row r="27" spans="1:26" ht="66.75" customHeight="1" x14ac:dyDescent="0.2">
      <c r="A27" s="26" t="s">
        <v>116</v>
      </c>
      <c r="B27" s="27">
        <f>COUNTIF(O:O,"bajo")</f>
        <v>2</v>
      </c>
      <c r="C27" s="25">
        <f>COUNTIF(O12:O21,"MEDIO")</f>
        <v>8</v>
      </c>
      <c r="D27" s="28">
        <f>COUNTIF(O12:O21,"ALTO")</f>
        <v>1</v>
      </c>
      <c r="E27" s="27">
        <f>SUM(B27:D27)</f>
        <v>11</v>
      </c>
    </row>
    <row r="28" spans="1:26" ht="66.75" customHeight="1" x14ac:dyDescent="0.2">
      <c r="A28" s="26" t="s">
        <v>117</v>
      </c>
      <c r="B28" s="29">
        <f>+B27/$E$27</f>
        <v>0.18181818181818182</v>
      </c>
      <c r="C28" s="29">
        <f t="shared" ref="C28:E28" si="6">+C27/$E$27</f>
        <v>0.72727272727272729</v>
      </c>
      <c r="D28" s="29">
        <f t="shared" si="6"/>
        <v>9.0909090909090912E-2</v>
      </c>
      <c r="E28" s="29">
        <f t="shared" si="6"/>
        <v>1</v>
      </c>
    </row>
    <row r="29" spans="1:26" ht="66.75" customHeight="1" x14ac:dyDescent="0.2">
      <c r="C29" s="32"/>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26" priority="1" operator="containsText" text="ALTO">
      <formula>NOT(ISERROR(SEARCH("ALTO",O12)))</formula>
    </cfRule>
    <cfRule type="containsText" dxfId="25" priority="2" operator="containsText" text="MEDIO">
      <formula>NOT(ISERROR(SEARCH("MEDIO",O12)))</formula>
    </cfRule>
    <cfRule type="containsText" dxfId="24" priority="3" operator="containsText" text="BAJO">
      <formula>NOT(ISERROR(SEARCH("BAJO",O12)))</formula>
    </cfRule>
  </conditionalFormatting>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sheetPr>
  <dimension ref="A1:Z34"/>
  <sheetViews>
    <sheetView zoomScale="60" zoomScaleNormal="60" workbookViewId="0">
      <selection activeCell="A9" sqref="A9:F9"/>
    </sheetView>
  </sheetViews>
  <sheetFormatPr baseColWidth="10" defaultColWidth="11.5" defaultRowHeight="54"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54"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54"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54"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54"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54"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54" customHeight="1" x14ac:dyDescent="0.2">
      <c r="A6" s="4" t="s">
        <v>4</v>
      </c>
      <c r="B6" s="118" t="s">
        <v>218</v>
      </c>
      <c r="C6" s="118"/>
      <c r="D6" s="118"/>
      <c r="E6" s="118"/>
      <c r="F6" s="119"/>
      <c r="G6" s="3"/>
      <c r="H6" s="3"/>
      <c r="I6" s="3"/>
      <c r="J6" s="3"/>
      <c r="K6" s="3"/>
      <c r="L6" s="3"/>
      <c r="M6" s="3"/>
      <c r="N6" s="3"/>
      <c r="O6" s="3"/>
      <c r="P6" s="3"/>
      <c r="Q6" s="3"/>
      <c r="R6" s="3"/>
      <c r="S6" s="3"/>
      <c r="T6" s="3"/>
      <c r="U6" s="3"/>
      <c r="V6" s="3"/>
      <c r="W6" s="3"/>
      <c r="X6" s="3"/>
      <c r="Y6" s="3"/>
      <c r="Z6" s="3"/>
    </row>
    <row r="7" spans="1:26" ht="54" customHeight="1" thickBot="1" x14ac:dyDescent="0.25">
      <c r="A7" s="5" t="s">
        <v>6</v>
      </c>
      <c r="B7" s="139" t="s">
        <v>215</v>
      </c>
      <c r="C7" s="139"/>
      <c r="D7" s="139"/>
      <c r="E7" s="139"/>
      <c r="F7" s="140"/>
      <c r="G7" s="3"/>
      <c r="H7" s="3"/>
      <c r="I7" s="3"/>
      <c r="J7" s="3"/>
      <c r="K7" s="3"/>
      <c r="L7" s="3"/>
      <c r="M7" s="3"/>
      <c r="N7" s="3"/>
      <c r="O7" s="3"/>
      <c r="P7" s="3"/>
      <c r="Q7" s="3"/>
      <c r="R7" s="3"/>
      <c r="S7" s="3"/>
      <c r="T7" s="3"/>
      <c r="U7" s="3"/>
      <c r="V7" s="3"/>
      <c r="W7" s="3"/>
      <c r="X7" s="3"/>
      <c r="Y7" s="3"/>
      <c r="Z7" s="3"/>
    </row>
    <row r="8" spans="1:26" ht="54" customHeight="1"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54" customHeight="1" thickBot="1" x14ac:dyDescent="0.25">
      <c r="A9" s="186" t="s">
        <v>394</v>
      </c>
      <c r="B9" s="186"/>
      <c r="C9" s="186"/>
      <c r="D9" s="186"/>
      <c r="E9" s="186"/>
      <c r="F9" s="186"/>
      <c r="G9" s="84"/>
      <c r="H9" s="84"/>
      <c r="I9" s="84"/>
      <c r="J9" s="84"/>
      <c r="K9" s="84"/>
      <c r="L9" s="84"/>
      <c r="M9" s="84"/>
      <c r="N9" s="84"/>
      <c r="O9" s="84"/>
      <c r="P9" s="84"/>
      <c r="Q9" s="84"/>
      <c r="R9" s="84"/>
      <c r="S9" s="84"/>
      <c r="T9" s="84"/>
      <c r="U9" s="84"/>
      <c r="V9" s="84"/>
      <c r="W9" s="84"/>
      <c r="X9" s="84"/>
      <c r="Y9" s="84"/>
      <c r="Z9" s="84"/>
    </row>
    <row r="10" spans="1:26" s="7" customFormat="1" ht="54"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54"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54" customHeight="1" x14ac:dyDescent="0.15">
      <c r="A12" s="148" t="s">
        <v>390</v>
      </c>
      <c r="B12" s="151" t="s">
        <v>39</v>
      </c>
      <c r="C12" s="154" t="s">
        <v>219</v>
      </c>
      <c r="D12" s="154" t="s">
        <v>220</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5</v>
      </c>
      <c r="U12" s="10" t="s">
        <v>49</v>
      </c>
      <c r="V12" s="10" t="s">
        <v>50</v>
      </c>
      <c r="W12" s="10" t="s">
        <v>50</v>
      </c>
      <c r="X12" s="10" t="s">
        <v>50</v>
      </c>
      <c r="Y12" s="10" t="s">
        <v>51</v>
      </c>
      <c r="Z12" s="16"/>
    </row>
    <row r="13" spans="1:26" s="17" customFormat="1" ht="54" customHeight="1"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5</v>
      </c>
      <c r="U13" s="10" t="s">
        <v>58</v>
      </c>
      <c r="V13" s="10" t="s">
        <v>50</v>
      </c>
      <c r="W13" s="10" t="s">
        <v>50</v>
      </c>
      <c r="X13" s="10" t="s">
        <v>50</v>
      </c>
      <c r="Y13" s="10" t="s">
        <v>59</v>
      </c>
      <c r="Z13" s="10"/>
    </row>
    <row r="14" spans="1:26" s="17" customFormat="1" ht="54" customHeight="1"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5</v>
      </c>
      <c r="U14" s="10" t="s">
        <v>66</v>
      </c>
      <c r="V14" s="10" t="s">
        <v>50</v>
      </c>
      <c r="W14" s="10" t="s">
        <v>50</v>
      </c>
      <c r="X14" s="10" t="s">
        <v>50</v>
      </c>
      <c r="Y14" s="10" t="s">
        <v>67</v>
      </c>
      <c r="Z14" s="10"/>
    </row>
    <row r="15" spans="1:26" s="17" customFormat="1" ht="54" customHeight="1"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5</v>
      </c>
      <c r="U15" s="10" t="s">
        <v>66</v>
      </c>
      <c r="V15" s="10" t="s">
        <v>50</v>
      </c>
      <c r="W15" s="10" t="s">
        <v>71</v>
      </c>
      <c r="X15" s="10" t="s">
        <v>72</v>
      </c>
      <c r="Y15" s="10" t="s">
        <v>73</v>
      </c>
      <c r="Z15" s="10"/>
    </row>
    <row r="16" spans="1:26" s="17" customFormat="1" ht="54" customHeight="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5</v>
      </c>
      <c r="U16" s="10" t="s">
        <v>66</v>
      </c>
      <c r="V16" s="10" t="s">
        <v>50</v>
      </c>
      <c r="W16" s="10" t="s">
        <v>50</v>
      </c>
      <c r="X16" s="10" t="s">
        <v>76</v>
      </c>
      <c r="Y16" s="10" t="s">
        <v>77</v>
      </c>
      <c r="Z16" s="10"/>
    </row>
    <row r="17" spans="1:26" s="17" customFormat="1" ht="54" customHeight="1"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5</v>
      </c>
      <c r="U17" s="10" t="s">
        <v>84</v>
      </c>
      <c r="V17" s="10" t="s">
        <v>50</v>
      </c>
      <c r="W17" s="10" t="s">
        <v>50</v>
      </c>
      <c r="X17" s="10" t="s">
        <v>50</v>
      </c>
      <c r="Y17" s="10" t="s">
        <v>85</v>
      </c>
      <c r="Z17" s="16"/>
    </row>
    <row r="18" spans="1:26" s="17" customFormat="1" ht="54" customHeight="1"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5</v>
      </c>
      <c r="U18" s="10" t="s">
        <v>88</v>
      </c>
      <c r="V18" s="10" t="s">
        <v>50</v>
      </c>
      <c r="W18" s="10" t="s">
        <v>50</v>
      </c>
      <c r="X18" s="10" t="s">
        <v>50</v>
      </c>
      <c r="Y18" s="10" t="s">
        <v>89</v>
      </c>
      <c r="Z18" s="10"/>
    </row>
    <row r="19" spans="1:26" s="17" customFormat="1" ht="54" customHeight="1"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5</v>
      </c>
      <c r="U19" s="10" t="s">
        <v>88</v>
      </c>
      <c r="V19" s="10" t="s">
        <v>50</v>
      </c>
      <c r="W19" s="10" t="s">
        <v>50</v>
      </c>
      <c r="X19" s="10" t="s">
        <v>50</v>
      </c>
      <c r="Y19" s="10" t="s">
        <v>93</v>
      </c>
      <c r="Z19" s="10"/>
    </row>
    <row r="20" spans="1:26" s="17" customFormat="1" ht="54" customHeight="1"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5</v>
      </c>
      <c r="U20" s="10" t="s">
        <v>88</v>
      </c>
      <c r="V20" s="10" t="s">
        <v>63</v>
      </c>
      <c r="W20" s="10" t="s">
        <v>63</v>
      </c>
      <c r="X20" s="10" t="s">
        <v>63</v>
      </c>
      <c r="Y20" s="10" t="s">
        <v>98</v>
      </c>
      <c r="Z20" s="10"/>
    </row>
    <row r="21" spans="1:26" s="17" customFormat="1" ht="54" customHeight="1"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5</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5</v>
      </c>
      <c r="U22" s="10" t="s">
        <v>88</v>
      </c>
      <c r="V22" s="10" t="s">
        <v>63</v>
      </c>
      <c r="W22" s="10" t="s">
        <v>63</v>
      </c>
      <c r="X22" s="10" t="s">
        <v>63</v>
      </c>
      <c r="Y22" s="10" t="s">
        <v>304</v>
      </c>
      <c r="Z22" s="10"/>
    </row>
    <row r="23" spans="1:26" ht="54" customHeight="1"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5</v>
      </c>
      <c r="U23" s="10" t="s">
        <v>88</v>
      </c>
      <c r="V23" s="10" t="s">
        <v>63</v>
      </c>
      <c r="W23" s="10" t="s">
        <v>63</v>
      </c>
      <c r="X23" s="10" t="s">
        <v>63</v>
      </c>
      <c r="Y23" s="12" t="s">
        <v>110</v>
      </c>
      <c r="Z23" s="10" t="s">
        <v>111</v>
      </c>
    </row>
    <row r="24" spans="1:26" ht="54" customHeight="1" thickTop="1" x14ac:dyDescent="0.2"/>
    <row r="25" spans="1:26" ht="54" customHeight="1" x14ac:dyDescent="0.2">
      <c r="A25" s="117" t="s">
        <v>112</v>
      </c>
      <c r="B25" s="117"/>
      <c r="C25" s="117"/>
      <c r="D25" s="117"/>
      <c r="E25" s="117"/>
    </row>
    <row r="26" spans="1:26" ht="54" customHeight="1" x14ac:dyDescent="0.2">
      <c r="A26" s="21"/>
      <c r="B26" s="22" t="s">
        <v>113</v>
      </c>
      <c r="C26" s="23" t="s">
        <v>21</v>
      </c>
      <c r="D26" s="24" t="s">
        <v>114</v>
      </c>
      <c r="E26" s="25" t="s">
        <v>115</v>
      </c>
    </row>
    <row r="27" spans="1:26" ht="54" customHeight="1" x14ac:dyDescent="0.2">
      <c r="A27" s="26" t="s">
        <v>116</v>
      </c>
      <c r="B27" s="27">
        <f>COUNTIF(O:O,"bajo")</f>
        <v>2</v>
      </c>
      <c r="C27" s="25">
        <f>COUNTIF(O12:O21,"MEDIO")</f>
        <v>8</v>
      </c>
      <c r="D27" s="28">
        <f>COUNTIF(O12:O21,"ALTO")</f>
        <v>1</v>
      </c>
      <c r="E27" s="27">
        <f>SUM(B27:D27)</f>
        <v>11</v>
      </c>
    </row>
    <row r="28" spans="1:26" ht="54" customHeight="1" x14ac:dyDescent="0.2">
      <c r="A28" s="26" t="s">
        <v>117</v>
      </c>
      <c r="B28" s="29">
        <f>+B27/$E$27</f>
        <v>0.18181818181818182</v>
      </c>
      <c r="C28" s="29">
        <f t="shared" ref="C28:E28" si="6">+C27/$E$27</f>
        <v>0.72727272727272729</v>
      </c>
      <c r="D28" s="29">
        <f t="shared" si="6"/>
        <v>9.0909090909090912E-2</v>
      </c>
      <c r="E28" s="29">
        <f t="shared" si="6"/>
        <v>1</v>
      </c>
    </row>
    <row r="29" spans="1:26" ht="54" customHeight="1" x14ac:dyDescent="0.2">
      <c r="C29" s="32"/>
    </row>
    <row r="34" spans="2:2" ht="54" customHeight="1" x14ac:dyDescent="0.2">
      <c r="B34" s="33"/>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23" priority="1" operator="containsText" text="ALTO">
      <formula>NOT(ISERROR(SEARCH("ALTO",O12)))</formula>
    </cfRule>
    <cfRule type="containsText" dxfId="22" priority="2" operator="containsText" text="MEDIO">
      <formula>NOT(ISERROR(SEARCH("MEDIO",O12)))</formula>
    </cfRule>
    <cfRule type="containsText" dxfId="21" priority="3" operator="containsText" text="BAJO">
      <formula>NOT(ISERROR(SEARCH("BAJO",O12)))</formula>
    </cfRule>
  </conditionalFormatting>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sheetPr>
  <dimension ref="A1:Z34"/>
  <sheetViews>
    <sheetView topLeftCell="A4" zoomScale="80" zoomScaleNormal="80" workbookViewId="0">
      <selection activeCell="A9" sqref="A9:F9"/>
    </sheetView>
  </sheetViews>
  <sheetFormatPr baseColWidth="10" defaultColWidth="11.5" defaultRowHeight="15"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99.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17"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18"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16" x14ac:dyDescent="0.2">
      <c r="A6" s="4" t="s">
        <v>4</v>
      </c>
      <c r="B6" s="118" t="s">
        <v>224</v>
      </c>
      <c r="C6" s="118"/>
      <c r="D6" s="118"/>
      <c r="E6" s="118"/>
      <c r="F6" s="119"/>
      <c r="G6" s="3"/>
      <c r="H6" s="3"/>
      <c r="I6" s="3"/>
      <c r="J6" s="3"/>
      <c r="K6" s="3"/>
      <c r="L6" s="3"/>
      <c r="M6" s="3"/>
      <c r="N6" s="3"/>
      <c r="O6" s="3"/>
      <c r="P6" s="3"/>
      <c r="Q6" s="3"/>
      <c r="R6" s="3"/>
      <c r="S6" s="3"/>
      <c r="T6" s="3"/>
      <c r="U6" s="3"/>
      <c r="V6" s="3"/>
      <c r="W6" s="3"/>
      <c r="X6" s="3"/>
      <c r="Y6" s="3"/>
      <c r="Z6" s="3"/>
    </row>
    <row r="7" spans="1:26" ht="33" thickBot="1" x14ac:dyDescent="0.25">
      <c r="A7" s="5" t="s">
        <v>6</v>
      </c>
      <c r="B7" s="139" t="s">
        <v>215</v>
      </c>
      <c r="C7" s="139"/>
      <c r="D7" s="139"/>
      <c r="E7" s="139"/>
      <c r="F7" s="140"/>
      <c r="G7" s="3"/>
      <c r="H7" s="3"/>
      <c r="I7" s="3"/>
      <c r="J7" s="3"/>
      <c r="K7" s="3"/>
      <c r="L7" s="3"/>
      <c r="M7" s="3"/>
      <c r="N7" s="3"/>
      <c r="O7" s="3"/>
      <c r="P7" s="3"/>
      <c r="Q7" s="3"/>
      <c r="R7" s="3"/>
      <c r="S7" s="3"/>
      <c r="T7" s="3"/>
      <c r="U7" s="3"/>
      <c r="V7" s="3"/>
      <c r="W7" s="3"/>
      <c r="X7" s="3"/>
      <c r="Y7" s="3"/>
      <c r="Z7" s="3"/>
    </row>
    <row r="8" spans="1:26" ht="49"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65" customHeight="1" thickBot="1" x14ac:dyDescent="0.25">
      <c r="A9" s="187" t="s">
        <v>394</v>
      </c>
      <c r="B9" s="187"/>
      <c r="C9" s="187"/>
      <c r="D9" s="187"/>
      <c r="E9" s="187"/>
      <c r="F9" s="187"/>
      <c r="G9" s="84"/>
      <c r="H9" s="84"/>
      <c r="I9" s="84"/>
      <c r="J9" s="84"/>
      <c r="K9" s="84"/>
      <c r="L9" s="84"/>
      <c r="M9" s="84"/>
      <c r="N9" s="84"/>
      <c r="O9" s="84"/>
      <c r="P9" s="84"/>
      <c r="Q9" s="84"/>
      <c r="R9" s="84"/>
      <c r="S9" s="84"/>
      <c r="T9" s="84"/>
      <c r="U9" s="84"/>
      <c r="V9" s="84"/>
      <c r="W9" s="84"/>
      <c r="X9" s="84"/>
      <c r="Y9" s="84"/>
      <c r="Z9" s="84"/>
    </row>
    <row r="10" spans="1:26" s="7" customFormat="1" ht="27"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65"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52" x14ac:dyDescent="0.15">
      <c r="A12" s="148" t="s">
        <v>224</v>
      </c>
      <c r="B12" s="151" t="s">
        <v>39</v>
      </c>
      <c r="C12" s="154" t="s">
        <v>225</v>
      </c>
      <c r="D12" s="154" t="s">
        <v>226</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3</v>
      </c>
      <c r="U12" s="10" t="s">
        <v>49</v>
      </c>
      <c r="V12" s="10" t="s">
        <v>50</v>
      </c>
      <c r="W12" s="10" t="s">
        <v>50</v>
      </c>
      <c r="X12" s="10" t="s">
        <v>50</v>
      </c>
      <c r="Y12" s="10" t="s">
        <v>51</v>
      </c>
      <c r="Z12" s="16"/>
    </row>
    <row r="13" spans="1:26" s="17" customFormat="1" ht="104"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3</v>
      </c>
      <c r="U13" s="10" t="s">
        <v>58</v>
      </c>
      <c r="V13" s="10" t="s">
        <v>50</v>
      </c>
      <c r="W13" s="10" t="s">
        <v>50</v>
      </c>
      <c r="X13" s="10" t="s">
        <v>50</v>
      </c>
      <c r="Y13" s="10" t="s">
        <v>59</v>
      </c>
      <c r="Z13" s="10"/>
    </row>
    <row r="14" spans="1:26" s="17" customFormat="1" ht="117"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3</v>
      </c>
      <c r="U14" s="10" t="s">
        <v>66</v>
      </c>
      <c r="V14" s="10" t="s">
        <v>50</v>
      </c>
      <c r="W14" s="10" t="s">
        <v>50</v>
      </c>
      <c r="X14" s="10" t="s">
        <v>50</v>
      </c>
      <c r="Y14" s="10" t="s">
        <v>67</v>
      </c>
      <c r="Z14" s="10"/>
    </row>
    <row r="15" spans="1:26" s="17" customFormat="1" ht="65"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3</v>
      </c>
      <c r="U15" s="10" t="s">
        <v>66</v>
      </c>
      <c r="V15" s="10" t="s">
        <v>50</v>
      </c>
      <c r="W15" s="10" t="s">
        <v>71</v>
      </c>
      <c r="X15" s="10" t="s">
        <v>72</v>
      </c>
      <c r="Y15" s="10" t="s">
        <v>73</v>
      </c>
      <c r="Z15" s="10"/>
    </row>
    <row r="16" spans="1:26" s="17" customFormat="1" ht="22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3</v>
      </c>
      <c r="U16" s="10" t="s">
        <v>66</v>
      </c>
      <c r="V16" s="10" t="s">
        <v>50</v>
      </c>
      <c r="W16" s="10" t="s">
        <v>50</v>
      </c>
      <c r="X16" s="10" t="s">
        <v>76</v>
      </c>
      <c r="Y16" s="10" t="s">
        <v>77</v>
      </c>
      <c r="Z16" s="10"/>
    </row>
    <row r="17" spans="1:26" s="17" customFormat="1" ht="52"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3</v>
      </c>
      <c r="U17" s="10" t="s">
        <v>84</v>
      </c>
      <c r="V17" s="10" t="s">
        <v>50</v>
      </c>
      <c r="W17" s="10" t="s">
        <v>50</v>
      </c>
      <c r="X17" s="10" t="s">
        <v>50</v>
      </c>
      <c r="Y17" s="10" t="s">
        <v>85</v>
      </c>
      <c r="Z17" s="16"/>
    </row>
    <row r="18" spans="1:26" s="17" customFormat="1" ht="52"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3</v>
      </c>
      <c r="U18" s="10" t="s">
        <v>88</v>
      </c>
      <c r="V18" s="10" t="s">
        <v>50</v>
      </c>
      <c r="W18" s="10" t="s">
        <v>50</v>
      </c>
      <c r="X18" s="10" t="s">
        <v>50</v>
      </c>
      <c r="Y18" s="10" t="s">
        <v>89</v>
      </c>
      <c r="Z18" s="10"/>
    </row>
    <row r="19" spans="1:26" s="17" customFormat="1" ht="52"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3</v>
      </c>
      <c r="U19" s="10" t="s">
        <v>88</v>
      </c>
      <c r="V19" s="10" t="s">
        <v>50</v>
      </c>
      <c r="W19" s="10" t="s">
        <v>50</v>
      </c>
      <c r="X19" s="10" t="s">
        <v>50</v>
      </c>
      <c r="Y19" s="10" t="s">
        <v>93</v>
      </c>
      <c r="Z19" s="10"/>
    </row>
    <row r="20" spans="1:26" s="17" customFormat="1" ht="52"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3</v>
      </c>
      <c r="U20" s="10" t="s">
        <v>88</v>
      </c>
      <c r="V20" s="10" t="s">
        <v>63</v>
      </c>
      <c r="W20" s="10" t="s">
        <v>63</v>
      </c>
      <c r="X20" s="10" t="s">
        <v>63</v>
      </c>
      <c r="Y20" s="10" t="s">
        <v>98</v>
      </c>
      <c r="Z20" s="10"/>
    </row>
    <row r="21" spans="1:26" s="17" customFormat="1" ht="65"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3</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3</v>
      </c>
      <c r="U22" s="10" t="s">
        <v>88</v>
      </c>
      <c r="V22" s="10" t="s">
        <v>63</v>
      </c>
      <c r="W22" s="10" t="s">
        <v>63</v>
      </c>
      <c r="X22" s="10" t="s">
        <v>63</v>
      </c>
      <c r="Y22" s="10" t="s">
        <v>304</v>
      </c>
      <c r="Z22" s="10"/>
    </row>
    <row r="23" spans="1:26" ht="53"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3</v>
      </c>
      <c r="U23" s="10" t="s">
        <v>88</v>
      </c>
      <c r="V23" s="10" t="s">
        <v>63</v>
      </c>
      <c r="W23" s="10" t="s">
        <v>63</v>
      </c>
      <c r="X23" s="10" t="s">
        <v>63</v>
      </c>
      <c r="Y23" s="12" t="s">
        <v>110</v>
      </c>
      <c r="Z23" s="10" t="s">
        <v>111</v>
      </c>
    </row>
    <row r="24" spans="1:26" ht="16" thickTop="1" x14ac:dyDescent="0.2"/>
    <row r="25" spans="1:26" ht="16" x14ac:dyDescent="0.2">
      <c r="A25" s="117" t="s">
        <v>112</v>
      </c>
      <c r="B25" s="117"/>
      <c r="C25" s="117"/>
      <c r="D25" s="117"/>
      <c r="E25" s="117"/>
    </row>
    <row r="26" spans="1:26" ht="17" x14ac:dyDescent="0.2">
      <c r="A26" s="21"/>
      <c r="B26" s="22" t="s">
        <v>113</v>
      </c>
      <c r="C26" s="23" t="s">
        <v>21</v>
      </c>
      <c r="D26" s="24" t="s">
        <v>114</v>
      </c>
      <c r="E26" s="25" t="s">
        <v>115</v>
      </c>
    </row>
    <row r="27" spans="1:26" ht="16" x14ac:dyDescent="0.2">
      <c r="A27" s="26" t="s">
        <v>116</v>
      </c>
      <c r="B27" s="27">
        <f>COUNTIF(O:O,"bajo")</f>
        <v>2</v>
      </c>
      <c r="C27" s="25">
        <f>COUNTIF(O12:O21,"MEDIO")</f>
        <v>8</v>
      </c>
      <c r="D27" s="28">
        <f>COUNTIF(O12:O21,"ALTO")</f>
        <v>1</v>
      </c>
      <c r="E27" s="27">
        <f>SUM(B27:D27)</f>
        <v>11</v>
      </c>
    </row>
    <row r="28" spans="1:26" ht="16" x14ac:dyDescent="0.2">
      <c r="A28" s="26" t="s">
        <v>117</v>
      </c>
      <c r="B28" s="29">
        <f>+B27/$E$27</f>
        <v>0.18181818181818182</v>
      </c>
      <c r="C28" s="29">
        <f t="shared" ref="C28:E28" si="6">+C27/$E$27</f>
        <v>0.72727272727272729</v>
      </c>
      <c r="D28" s="29">
        <f t="shared" si="6"/>
        <v>9.0909090909090912E-2</v>
      </c>
      <c r="E28" s="29">
        <f t="shared" si="6"/>
        <v>1</v>
      </c>
    </row>
    <row r="29" spans="1:26" x14ac:dyDescent="0.2">
      <c r="C29" s="32"/>
    </row>
    <row r="34" spans="2:2" x14ac:dyDescent="0.2">
      <c r="B34" s="33"/>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20" priority="1" operator="containsText" text="ALTO">
      <formula>NOT(ISERROR(SEARCH("ALTO",O12)))</formula>
    </cfRule>
    <cfRule type="containsText" dxfId="19" priority="2" operator="containsText" text="MEDIO">
      <formula>NOT(ISERROR(SEARCH("MEDIO",O12)))</formula>
    </cfRule>
    <cfRule type="containsText" dxfId="18" priority="3" operator="containsText" text="BAJO">
      <formula>NOT(ISERROR(SEARCH("BAJO",O12)))</formula>
    </cfRule>
  </conditionalFormatting>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0">
    <tabColor theme="9"/>
  </sheetPr>
  <dimension ref="A1:Z29"/>
  <sheetViews>
    <sheetView topLeftCell="A7" zoomScale="60" zoomScaleNormal="60" workbookViewId="0">
      <selection activeCell="A9" sqref="A9:F9"/>
    </sheetView>
  </sheetViews>
  <sheetFormatPr baseColWidth="10" defaultColWidth="11.5" defaultRowHeight="60"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60"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60"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60"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60"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30"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38.25" customHeight="1" x14ac:dyDescent="0.2">
      <c r="A6" s="4" t="s">
        <v>4</v>
      </c>
      <c r="B6" s="118" t="s">
        <v>210</v>
      </c>
      <c r="C6" s="118"/>
      <c r="D6" s="118"/>
      <c r="E6" s="118"/>
      <c r="F6" s="119"/>
      <c r="G6" s="3"/>
      <c r="H6" s="3"/>
      <c r="I6" s="3"/>
      <c r="J6" s="3"/>
      <c r="K6" s="3"/>
      <c r="L6" s="3"/>
      <c r="M6" s="3"/>
      <c r="N6" s="3"/>
      <c r="O6" s="3"/>
      <c r="P6" s="3"/>
      <c r="Q6" s="3"/>
      <c r="R6" s="3"/>
      <c r="S6" s="3"/>
      <c r="T6" s="3"/>
      <c r="U6" s="3"/>
      <c r="V6" s="3"/>
      <c r="W6" s="3"/>
      <c r="X6" s="3"/>
      <c r="Y6" s="3"/>
      <c r="Z6" s="3"/>
    </row>
    <row r="7" spans="1:26" ht="45" customHeight="1" thickBot="1" x14ac:dyDescent="0.25">
      <c r="A7" s="5" t="s">
        <v>6</v>
      </c>
      <c r="B7" s="139" t="s">
        <v>211</v>
      </c>
      <c r="C7" s="139"/>
      <c r="D7" s="139"/>
      <c r="E7" s="139"/>
      <c r="F7" s="140"/>
      <c r="G7" s="3"/>
      <c r="H7" s="3"/>
      <c r="I7" s="3"/>
      <c r="J7" s="3"/>
      <c r="K7" s="3"/>
      <c r="L7" s="3"/>
      <c r="M7" s="3"/>
      <c r="N7" s="3"/>
      <c r="O7" s="3"/>
      <c r="P7" s="3"/>
      <c r="Q7" s="3"/>
      <c r="R7" s="3"/>
      <c r="S7" s="3"/>
      <c r="T7" s="3"/>
      <c r="U7" s="3"/>
      <c r="V7" s="3"/>
      <c r="W7" s="3"/>
      <c r="X7" s="3"/>
      <c r="Y7" s="3"/>
      <c r="Z7" s="3"/>
    </row>
    <row r="8" spans="1:26" ht="45" customHeight="1"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60" customHeight="1" thickBot="1" x14ac:dyDescent="0.25">
      <c r="A9" s="188" t="s">
        <v>394</v>
      </c>
      <c r="B9" s="188"/>
      <c r="C9" s="188"/>
      <c r="D9" s="188"/>
      <c r="E9" s="188"/>
      <c r="F9" s="188"/>
      <c r="G9" s="84"/>
      <c r="H9" s="84"/>
      <c r="I9" s="84"/>
      <c r="J9" s="84"/>
      <c r="K9" s="84"/>
      <c r="L9" s="84"/>
      <c r="M9" s="84"/>
      <c r="N9" s="84"/>
      <c r="O9" s="84"/>
      <c r="P9" s="84"/>
      <c r="Q9" s="84"/>
      <c r="R9" s="84"/>
      <c r="S9" s="84"/>
      <c r="T9" s="84"/>
      <c r="U9" s="84"/>
      <c r="V9" s="84"/>
      <c r="W9" s="84"/>
      <c r="X9" s="84"/>
      <c r="Y9" s="84"/>
      <c r="Z9" s="84"/>
    </row>
    <row r="10" spans="1:26" s="7" customFormat="1" ht="60"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60"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60" customHeight="1" x14ac:dyDescent="0.15">
      <c r="A12" s="148" t="s">
        <v>391</v>
      </c>
      <c r="B12" s="151" t="s">
        <v>39</v>
      </c>
      <c r="C12" s="154" t="s">
        <v>212</v>
      </c>
      <c r="D12" s="154" t="s">
        <v>213</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17</v>
      </c>
      <c r="U12" s="10" t="s">
        <v>49</v>
      </c>
      <c r="V12" s="10" t="s">
        <v>50</v>
      </c>
      <c r="W12" s="10" t="s">
        <v>50</v>
      </c>
      <c r="X12" s="10" t="s">
        <v>50</v>
      </c>
      <c r="Y12" s="10" t="s">
        <v>51</v>
      </c>
      <c r="Z12" s="16"/>
    </row>
    <row r="13" spans="1:26" s="17" customFormat="1" ht="60" customHeight="1"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17</v>
      </c>
      <c r="U13" s="10" t="s">
        <v>58</v>
      </c>
      <c r="V13" s="10" t="s">
        <v>50</v>
      </c>
      <c r="W13" s="10" t="s">
        <v>50</v>
      </c>
      <c r="X13" s="10" t="s">
        <v>50</v>
      </c>
      <c r="Y13" s="10" t="s">
        <v>59</v>
      </c>
      <c r="Z13" s="10"/>
    </row>
    <row r="14" spans="1:26" s="17" customFormat="1" ht="60" customHeight="1"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17</v>
      </c>
      <c r="U14" s="10" t="s">
        <v>66</v>
      </c>
      <c r="V14" s="10" t="s">
        <v>50</v>
      </c>
      <c r="W14" s="10" t="s">
        <v>50</v>
      </c>
      <c r="X14" s="10" t="s">
        <v>50</v>
      </c>
      <c r="Y14" s="10" t="s">
        <v>67</v>
      </c>
      <c r="Z14" s="10"/>
    </row>
    <row r="15" spans="1:26" s="17" customFormat="1" ht="60" customHeight="1"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17</v>
      </c>
      <c r="U15" s="10" t="s">
        <v>66</v>
      </c>
      <c r="V15" s="10" t="s">
        <v>50</v>
      </c>
      <c r="W15" s="10" t="s">
        <v>71</v>
      </c>
      <c r="X15" s="10" t="s">
        <v>72</v>
      </c>
      <c r="Y15" s="10" t="s">
        <v>73</v>
      </c>
      <c r="Z15" s="10"/>
    </row>
    <row r="16" spans="1:26" s="17" customFormat="1" ht="60" customHeight="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17</v>
      </c>
      <c r="U16" s="10" t="s">
        <v>66</v>
      </c>
      <c r="V16" s="10" t="s">
        <v>50</v>
      </c>
      <c r="W16" s="10" t="s">
        <v>50</v>
      </c>
      <c r="X16" s="10" t="s">
        <v>76</v>
      </c>
      <c r="Y16" s="10" t="s">
        <v>77</v>
      </c>
      <c r="Z16" s="10"/>
    </row>
    <row r="17" spans="1:26" s="17" customFormat="1" ht="60" customHeight="1"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17</v>
      </c>
      <c r="U17" s="10" t="s">
        <v>84</v>
      </c>
      <c r="V17" s="10" t="s">
        <v>50</v>
      </c>
      <c r="W17" s="10" t="s">
        <v>50</v>
      </c>
      <c r="X17" s="10" t="s">
        <v>50</v>
      </c>
      <c r="Y17" s="10" t="s">
        <v>85</v>
      </c>
      <c r="Z17" s="16"/>
    </row>
    <row r="18" spans="1:26" s="17" customFormat="1" ht="60" customHeight="1"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17</v>
      </c>
      <c r="U18" s="10" t="s">
        <v>88</v>
      </c>
      <c r="V18" s="10" t="s">
        <v>50</v>
      </c>
      <c r="W18" s="10" t="s">
        <v>50</v>
      </c>
      <c r="X18" s="10" t="s">
        <v>50</v>
      </c>
      <c r="Y18" s="10" t="s">
        <v>89</v>
      </c>
      <c r="Z18" s="10"/>
    </row>
    <row r="19" spans="1:26" s="17" customFormat="1" ht="60" customHeight="1"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17</v>
      </c>
      <c r="U19" s="10" t="s">
        <v>88</v>
      </c>
      <c r="V19" s="10" t="s">
        <v>50</v>
      </c>
      <c r="W19" s="10" t="s">
        <v>50</v>
      </c>
      <c r="X19" s="10" t="s">
        <v>50</v>
      </c>
      <c r="Y19" s="10" t="s">
        <v>93</v>
      </c>
      <c r="Z19" s="10"/>
    </row>
    <row r="20" spans="1:26" s="17" customFormat="1" ht="60" customHeight="1"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17</v>
      </c>
      <c r="U20" s="10" t="s">
        <v>88</v>
      </c>
      <c r="V20" s="10" t="s">
        <v>63</v>
      </c>
      <c r="W20" s="10" t="s">
        <v>63</v>
      </c>
      <c r="X20" s="10" t="s">
        <v>63</v>
      </c>
      <c r="Y20" s="10" t="s">
        <v>98</v>
      </c>
      <c r="Z20" s="10"/>
    </row>
    <row r="21" spans="1:26" s="17" customFormat="1" ht="60" customHeight="1"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17</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17</v>
      </c>
      <c r="U22" s="10" t="s">
        <v>88</v>
      </c>
      <c r="V22" s="10" t="s">
        <v>63</v>
      </c>
      <c r="W22" s="10" t="s">
        <v>63</v>
      </c>
      <c r="X22" s="10" t="s">
        <v>63</v>
      </c>
      <c r="Y22" s="10" t="s">
        <v>304</v>
      </c>
      <c r="Z22" s="10"/>
    </row>
    <row r="23" spans="1:26" ht="60" customHeight="1"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17</v>
      </c>
      <c r="U23" s="10" t="s">
        <v>88</v>
      </c>
      <c r="V23" s="10" t="s">
        <v>63</v>
      </c>
      <c r="W23" s="10" t="s">
        <v>63</v>
      </c>
      <c r="X23" s="10" t="s">
        <v>63</v>
      </c>
      <c r="Y23" s="12" t="s">
        <v>110</v>
      </c>
      <c r="Z23" s="10" t="s">
        <v>111</v>
      </c>
    </row>
    <row r="24" spans="1:26" ht="60" customHeight="1" thickTop="1" x14ac:dyDescent="0.2"/>
    <row r="25" spans="1:26" ht="60" customHeight="1" x14ac:dyDescent="0.2">
      <c r="A25" s="117" t="s">
        <v>112</v>
      </c>
      <c r="B25" s="117"/>
      <c r="C25" s="117"/>
      <c r="D25" s="117"/>
      <c r="E25" s="117"/>
    </row>
    <row r="26" spans="1:26" ht="60" customHeight="1" x14ac:dyDescent="0.2">
      <c r="A26" s="21"/>
      <c r="B26" s="22" t="s">
        <v>113</v>
      </c>
      <c r="C26" s="23" t="s">
        <v>21</v>
      </c>
      <c r="D26" s="24" t="s">
        <v>114</v>
      </c>
      <c r="E26" s="25" t="s">
        <v>115</v>
      </c>
    </row>
    <row r="27" spans="1:26" ht="60" customHeight="1" x14ac:dyDescent="0.2">
      <c r="A27" s="26" t="s">
        <v>116</v>
      </c>
      <c r="B27" s="27">
        <f>COUNTIF(O:O,"bajo")</f>
        <v>2</v>
      </c>
      <c r="C27" s="25">
        <f>COUNTIF(O12:O21,"MEDIO")</f>
        <v>8</v>
      </c>
      <c r="D27" s="28">
        <f>COUNTIF(O12:O21,"ALTO")</f>
        <v>1</v>
      </c>
      <c r="E27" s="27">
        <f>SUM(B27:D27)</f>
        <v>11</v>
      </c>
    </row>
    <row r="28" spans="1:26" ht="60" customHeight="1" x14ac:dyDescent="0.2">
      <c r="A28" s="26" t="s">
        <v>117</v>
      </c>
      <c r="B28" s="29">
        <f>+B27/$E$27</f>
        <v>0.18181818181818182</v>
      </c>
      <c r="C28" s="29">
        <f t="shared" ref="C28:E28" si="6">+C27/$E$27</f>
        <v>0.72727272727272729</v>
      </c>
      <c r="D28" s="29">
        <f t="shared" si="6"/>
        <v>9.0909090909090912E-2</v>
      </c>
      <c r="E28" s="29">
        <f t="shared" si="6"/>
        <v>1</v>
      </c>
    </row>
    <row r="29" spans="1:26" ht="60" customHeight="1" x14ac:dyDescent="0.2">
      <c r="C29" s="32"/>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17" priority="1" operator="containsText" text="ALTO">
      <formula>NOT(ISERROR(SEARCH("ALTO",O12)))</formula>
    </cfRule>
    <cfRule type="containsText" dxfId="16" priority="2" operator="containsText" text="MEDIO">
      <formula>NOT(ISERROR(SEARCH("MEDIO",O12)))</formula>
    </cfRule>
    <cfRule type="containsText" dxfId="15" priority="3" operator="containsText" text="BAJO">
      <formula>NOT(ISERROR(SEARCH("BAJO",O12)))</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Z35"/>
  <sheetViews>
    <sheetView topLeftCell="A5" zoomScale="55" zoomScaleNormal="55" workbookViewId="0">
      <selection activeCell="H9" sqref="H9"/>
    </sheetView>
  </sheetViews>
  <sheetFormatPr baseColWidth="10" defaultColWidth="11.5" defaultRowHeight="63.7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63.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63.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63.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63.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3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34.5" customHeight="1" x14ac:dyDescent="0.2">
      <c r="A6" s="4" t="s">
        <v>4</v>
      </c>
      <c r="B6" s="118" t="s">
        <v>292</v>
      </c>
      <c r="C6" s="118"/>
      <c r="D6" s="118"/>
      <c r="E6" s="118"/>
      <c r="F6" s="119"/>
      <c r="G6" s="3"/>
      <c r="H6" s="3"/>
      <c r="I6" s="3"/>
      <c r="J6" s="3"/>
      <c r="K6" s="3"/>
      <c r="L6" s="3"/>
      <c r="M6" s="3"/>
      <c r="N6" s="3"/>
      <c r="O6" s="3"/>
      <c r="P6" s="3"/>
      <c r="Q6" s="3"/>
      <c r="R6" s="3"/>
      <c r="S6" s="3"/>
      <c r="T6" s="3"/>
      <c r="U6" s="3"/>
      <c r="V6" s="3"/>
      <c r="W6" s="3"/>
      <c r="X6" s="3"/>
      <c r="Y6" s="3"/>
      <c r="Z6" s="3"/>
    </row>
    <row r="7" spans="1:26" ht="45.75" customHeight="1" thickBot="1" x14ac:dyDescent="0.25">
      <c r="A7" s="5" t="s">
        <v>6</v>
      </c>
      <c r="B7" s="139" t="s">
        <v>7</v>
      </c>
      <c r="C7" s="158"/>
      <c r="D7" s="158"/>
      <c r="E7" s="158"/>
      <c r="F7" s="159"/>
      <c r="G7" s="3"/>
      <c r="H7" s="3"/>
      <c r="I7" s="3"/>
      <c r="J7" s="3"/>
      <c r="K7" s="3"/>
      <c r="L7" s="3"/>
      <c r="M7" s="3"/>
      <c r="N7" s="3"/>
      <c r="O7" s="3"/>
      <c r="P7" s="3"/>
      <c r="Q7" s="3"/>
      <c r="R7" s="3"/>
      <c r="S7" s="3"/>
      <c r="T7" s="3"/>
      <c r="U7" s="3"/>
      <c r="V7" s="3"/>
      <c r="W7" s="3"/>
      <c r="X7" s="3"/>
      <c r="Y7" s="3"/>
      <c r="Z7" s="3"/>
    </row>
    <row r="8" spans="1:26" ht="45.75" customHeight="1" thickBot="1" x14ac:dyDescent="0.25">
      <c r="A8" s="5" t="s">
        <v>6</v>
      </c>
      <c r="B8" s="139" t="s">
        <v>290</v>
      </c>
      <c r="C8" s="139"/>
      <c r="D8" s="139"/>
      <c r="E8" s="139"/>
      <c r="F8" s="140"/>
      <c r="G8" s="3"/>
      <c r="H8" s="3"/>
      <c r="I8" s="3"/>
      <c r="J8" s="3"/>
      <c r="K8" s="3"/>
      <c r="L8" s="3"/>
      <c r="M8" s="3"/>
      <c r="N8" s="3"/>
      <c r="O8" s="3"/>
      <c r="P8" s="3"/>
      <c r="Q8" s="3"/>
      <c r="R8" s="3"/>
      <c r="S8" s="3"/>
      <c r="T8" s="3"/>
      <c r="U8" s="3"/>
      <c r="V8" s="3"/>
      <c r="W8" s="3"/>
      <c r="X8" s="3"/>
      <c r="Y8" s="3"/>
      <c r="Z8" s="3"/>
    </row>
    <row r="9" spans="1:26" ht="45.75" customHeight="1" thickBot="1" x14ac:dyDescent="0.25">
      <c r="A9" s="5" t="s">
        <v>291</v>
      </c>
      <c r="B9" s="147">
        <v>45231</v>
      </c>
      <c r="C9" s="139"/>
      <c r="D9" s="139"/>
      <c r="E9" s="139"/>
      <c r="F9" s="140"/>
      <c r="G9" s="3"/>
      <c r="H9" s="3"/>
      <c r="I9" s="3"/>
      <c r="J9" s="3"/>
      <c r="K9" s="3"/>
      <c r="L9" s="3"/>
      <c r="M9" s="3"/>
      <c r="N9" s="3"/>
      <c r="O9" s="3"/>
      <c r="P9" s="3"/>
      <c r="Q9" s="3"/>
      <c r="R9" s="3"/>
      <c r="S9" s="3"/>
      <c r="T9" s="3"/>
      <c r="U9" s="3"/>
      <c r="V9" s="3"/>
      <c r="W9" s="3"/>
      <c r="X9" s="3"/>
      <c r="Y9" s="3"/>
      <c r="Z9" s="3"/>
    </row>
    <row r="10" spans="1:26" ht="63.75" customHeight="1" thickBot="1" x14ac:dyDescent="0.25">
      <c r="A10" s="160" t="s">
        <v>394</v>
      </c>
      <c r="B10" s="160"/>
      <c r="C10" s="160"/>
      <c r="D10" s="160"/>
      <c r="E10" s="160"/>
      <c r="F10" s="160"/>
      <c r="G10" s="3"/>
      <c r="H10" s="3"/>
      <c r="I10" s="3"/>
      <c r="J10" s="3"/>
      <c r="K10" s="3"/>
      <c r="L10" s="3"/>
      <c r="M10" s="3"/>
      <c r="N10" s="3"/>
      <c r="O10" s="3"/>
      <c r="P10" s="3"/>
      <c r="Q10" s="3"/>
      <c r="R10" s="3"/>
      <c r="S10" s="3"/>
      <c r="T10" s="3"/>
      <c r="U10" s="3"/>
      <c r="V10" s="3"/>
      <c r="W10" s="3"/>
      <c r="X10" s="3"/>
      <c r="Y10" s="3"/>
      <c r="Z10" s="3"/>
    </row>
    <row r="11" spans="1:26" s="7" customFormat="1" ht="63.75" customHeight="1" thickTop="1" x14ac:dyDescent="0.15">
      <c r="A11" s="141" t="s">
        <v>387</v>
      </c>
      <c r="B11" s="143" t="s">
        <v>8</v>
      </c>
      <c r="C11" s="145" t="s">
        <v>9</v>
      </c>
      <c r="D11" s="141" t="s">
        <v>10</v>
      </c>
      <c r="E11" s="145" t="s">
        <v>11</v>
      </c>
      <c r="F11" s="145" t="s">
        <v>12</v>
      </c>
      <c r="G11" s="145" t="s">
        <v>13</v>
      </c>
      <c r="H11" s="145" t="s">
        <v>14</v>
      </c>
      <c r="I11" s="137" t="s">
        <v>15</v>
      </c>
      <c r="J11" s="137"/>
      <c r="K11" s="137"/>
      <c r="L11" s="137" t="s">
        <v>16</v>
      </c>
      <c r="M11" s="137"/>
      <c r="N11" s="137"/>
      <c r="O11" s="137"/>
      <c r="P11" s="137"/>
      <c r="Q11" s="137"/>
      <c r="R11" s="137"/>
      <c r="S11" s="6" t="s">
        <v>17</v>
      </c>
      <c r="T11" s="137" t="s">
        <v>18</v>
      </c>
      <c r="U11" s="137"/>
      <c r="V11" s="137" t="s">
        <v>19</v>
      </c>
      <c r="W11" s="137"/>
      <c r="X11" s="137"/>
      <c r="Y11" s="137"/>
      <c r="Z11" s="138"/>
    </row>
    <row r="12" spans="1:26" s="7" customFormat="1" ht="63.75" customHeight="1" x14ac:dyDescent="0.15">
      <c r="A12" s="142"/>
      <c r="B12" s="144"/>
      <c r="C12" s="146"/>
      <c r="D12" s="142"/>
      <c r="E12" s="146"/>
      <c r="F12" s="146"/>
      <c r="G12" s="146"/>
      <c r="H12" s="146"/>
      <c r="I12" s="8" t="s">
        <v>20</v>
      </c>
      <c r="J12" s="8" t="s">
        <v>21</v>
      </c>
      <c r="K12" s="8" t="s">
        <v>22</v>
      </c>
      <c r="L12" s="8" t="s">
        <v>23</v>
      </c>
      <c r="M12" s="8" t="s">
        <v>24</v>
      </c>
      <c r="N12" s="8" t="s">
        <v>25</v>
      </c>
      <c r="O12" s="8" t="s">
        <v>26</v>
      </c>
      <c r="P12" s="8" t="s">
        <v>27</v>
      </c>
      <c r="Q12" s="8" t="s">
        <v>28</v>
      </c>
      <c r="R12" s="8" t="s">
        <v>29</v>
      </c>
      <c r="S12" s="8" t="s">
        <v>30</v>
      </c>
      <c r="T12" s="8" t="s">
        <v>31</v>
      </c>
      <c r="U12" s="8" t="s">
        <v>32</v>
      </c>
      <c r="V12" s="8" t="s">
        <v>33</v>
      </c>
      <c r="W12" s="8" t="s">
        <v>34</v>
      </c>
      <c r="X12" s="8" t="s">
        <v>35</v>
      </c>
      <c r="Y12" s="8" t="s">
        <v>36</v>
      </c>
      <c r="Z12" s="9" t="s">
        <v>37</v>
      </c>
    </row>
    <row r="13" spans="1:26" s="17" customFormat="1" ht="63.75" customHeight="1" x14ac:dyDescent="0.15">
      <c r="A13" s="148" t="s">
        <v>388</v>
      </c>
      <c r="B13" s="151" t="s">
        <v>39</v>
      </c>
      <c r="C13" s="154" t="s">
        <v>275</v>
      </c>
      <c r="D13" s="154" t="s">
        <v>274</v>
      </c>
      <c r="E13" s="10" t="s">
        <v>42</v>
      </c>
      <c r="F13" s="11" t="s">
        <v>43</v>
      </c>
      <c r="G13" s="12" t="s">
        <v>44</v>
      </c>
      <c r="H13" s="12" t="s">
        <v>45</v>
      </c>
      <c r="I13" s="10" t="s">
        <v>46</v>
      </c>
      <c r="J13" s="10" t="s">
        <v>47</v>
      </c>
      <c r="K13" s="10" t="s">
        <v>48</v>
      </c>
      <c r="L13" s="13">
        <v>2</v>
      </c>
      <c r="M13" s="13">
        <v>3</v>
      </c>
      <c r="N13" s="13">
        <f t="shared" ref="N13:N24" si="0">+L13*M13</f>
        <v>6</v>
      </c>
      <c r="O13" s="14" t="str">
        <f t="shared" ref="O13:O24" si="1">IF(AND(N13&gt;1,N13&lt;5),"BAJO",IF(AND(N13&gt;5,N13&lt;9),"MEDIO",IF(AND(N13&gt;9,N13&lt;21),"ALTO",IF(AND(N13&gt;22,N13&lt;41),"MUY ALTO",""))))</f>
        <v>MEDIO</v>
      </c>
      <c r="P13" s="13">
        <v>10</v>
      </c>
      <c r="Q13" s="13">
        <f t="shared" ref="Q13:Q24" si="2">+N13*P13</f>
        <v>60</v>
      </c>
      <c r="R13" s="13" t="str">
        <f t="shared" ref="R13:R24" si="3">IF(AND(Q13&lt;21),"IV",IF(AND(Q13&gt;39,Q13&lt;121),"III",IF(AND(Q13&gt;149,Q13&lt;501),"II",IF(AND(Q13&gt;599,Q13&lt;4001),"I",""))))</f>
        <v>III</v>
      </c>
      <c r="S13" s="15" t="str">
        <f>IF(R13="I","No aceptable",IF(R13="II","No aceptable o aceptable con control especifico",IF(R13="III","Mejorable",IF(R13="IV","Aceptable"))))</f>
        <v>Mejorable</v>
      </c>
      <c r="T13" s="13">
        <v>9</v>
      </c>
      <c r="U13" s="10" t="s">
        <v>49</v>
      </c>
      <c r="V13" s="10" t="s">
        <v>50</v>
      </c>
      <c r="W13" s="10" t="s">
        <v>50</v>
      </c>
      <c r="X13" s="10" t="s">
        <v>50</v>
      </c>
      <c r="Y13" s="10" t="s">
        <v>51</v>
      </c>
      <c r="Z13" s="16"/>
    </row>
    <row r="14" spans="1:26" s="17" customFormat="1" ht="63.75" customHeight="1" x14ac:dyDescent="0.15">
      <c r="A14" s="149"/>
      <c r="B14" s="152"/>
      <c r="C14" s="155"/>
      <c r="D14" s="155"/>
      <c r="E14" s="10" t="s">
        <v>42</v>
      </c>
      <c r="F14" s="12" t="s">
        <v>52</v>
      </c>
      <c r="G14" s="12" t="s">
        <v>53</v>
      </c>
      <c r="H14" s="10" t="s">
        <v>54</v>
      </c>
      <c r="I14" s="10" t="s">
        <v>55</v>
      </c>
      <c r="J14" s="10" t="s">
        <v>56</v>
      </c>
      <c r="K14" s="10" t="s">
        <v>57</v>
      </c>
      <c r="L14" s="13">
        <v>2</v>
      </c>
      <c r="M14" s="13">
        <v>3</v>
      </c>
      <c r="N14" s="13">
        <f t="shared" si="0"/>
        <v>6</v>
      </c>
      <c r="O14" s="14" t="str">
        <f t="shared" si="1"/>
        <v>MEDIO</v>
      </c>
      <c r="P14" s="13">
        <v>25</v>
      </c>
      <c r="Q14" s="13">
        <f t="shared" si="2"/>
        <v>150</v>
      </c>
      <c r="R14" s="13" t="str">
        <f t="shared" si="3"/>
        <v>II</v>
      </c>
      <c r="S14" s="15" t="str">
        <f t="shared" ref="S14:S17" si="4">IF(R14="I","No aceptable",IF(R14="II","No aceptable o aceptable con control especifico",IF(R14="III","Mejorable",IF(R14="IV","Aceptable"))))</f>
        <v>No aceptable o aceptable con control especifico</v>
      </c>
      <c r="T14" s="13">
        <v>9</v>
      </c>
      <c r="U14" s="10" t="s">
        <v>58</v>
      </c>
      <c r="V14" s="10" t="s">
        <v>50</v>
      </c>
      <c r="W14" s="10" t="s">
        <v>50</v>
      </c>
      <c r="X14" s="10" t="s">
        <v>50</v>
      </c>
      <c r="Y14" s="10" t="s">
        <v>59</v>
      </c>
      <c r="Z14" s="10"/>
    </row>
    <row r="15" spans="1:26" s="17" customFormat="1" ht="63.75" customHeight="1" x14ac:dyDescent="0.15">
      <c r="A15" s="149"/>
      <c r="B15" s="152"/>
      <c r="C15" s="155"/>
      <c r="D15" s="155"/>
      <c r="E15" s="10" t="s">
        <v>42</v>
      </c>
      <c r="F15" s="18" t="s">
        <v>60</v>
      </c>
      <c r="G15" s="12" t="s">
        <v>61</v>
      </c>
      <c r="H15" s="12" t="s">
        <v>62</v>
      </c>
      <c r="I15" s="10" t="s">
        <v>63</v>
      </c>
      <c r="J15" s="10" t="s">
        <v>64</v>
      </c>
      <c r="K15" s="10" t="s">
        <v>65</v>
      </c>
      <c r="L15" s="13">
        <v>2</v>
      </c>
      <c r="M15" s="13">
        <v>3</v>
      </c>
      <c r="N15" s="13">
        <f t="shared" si="0"/>
        <v>6</v>
      </c>
      <c r="O15" s="14" t="str">
        <f t="shared" si="1"/>
        <v>MEDIO</v>
      </c>
      <c r="P15" s="13">
        <v>10</v>
      </c>
      <c r="Q15" s="13">
        <f t="shared" si="2"/>
        <v>60</v>
      </c>
      <c r="R15" s="13" t="str">
        <f t="shared" si="3"/>
        <v>III</v>
      </c>
      <c r="S15" s="15" t="str">
        <f t="shared" si="4"/>
        <v>Mejorable</v>
      </c>
      <c r="T15" s="13">
        <v>9</v>
      </c>
      <c r="U15" s="10" t="s">
        <v>66</v>
      </c>
      <c r="V15" s="10" t="s">
        <v>50</v>
      </c>
      <c r="W15" s="10" t="s">
        <v>50</v>
      </c>
      <c r="X15" s="10" t="s">
        <v>50</v>
      </c>
      <c r="Y15" s="10" t="s">
        <v>67</v>
      </c>
      <c r="Z15" s="10"/>
    </row>
    <row r="16" spans="1:26" s="17" customFormat="1" ht="63.75" customHeight="1" x14ac:dyDescent="0.15">
      <c r="A16" s="149"/>
      <c r="B16" s="152"/>
      <c r="C16" s="155"/>
      <c r="D16" s="155"/>
      <c r="E16" s="10" t="s">
        <v>42</v>
      </c>
      <c r="F16" s="19" t="s">
        <v>68</v>
      </c>
      <c r="G16" s="12" t="s">
        <v>61</v>
      </c>
      <c r="H16" s="12" t="s">
        <v>69</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9</v>
      </c>
      <c r="U16" s="10" t="s">
        <v>66</v>
      </c>
      <c r="V16" s="10" t="s">
        <v>50</v>
      </c>
      <c r="W16" s="10" t="s">
        <v>71</v>
      </c>
      <c r="X16" s="10" t="s">
        <v>72</v>
      </c>
      <c r="Y16" s="10" t="s">
        <v>73</v>
      </c>
      <c r="Z16" s="10"/>
    </row>
    <row r="17" spans="1:26" s="17" customFormat="1" ht="63.75" customHeight="1" x14ac:dyDescent="0.15">
      <c r="A17" s="149"/>
      <c r="B17" s="152"/>
      <c r="C17" s="155"/>
      <c r="D17" s="155"/>
      <c r="E17" s="10" t="s">
        <v>42</v>
      </c>
      <c r="F17" s="18" t="s">
        <v>74</v>
      </c>
      <c r="G17" s="12" t="s">
        <v>61</v>
      </c>
      <c r="H17" s="12" t="s">
        <v>75</v>
      </c>
      <c r="I17" s="10" t="s">
        <v>63</v>
      </c>
      <c r="J17" s="10" t="s">
        <v>63</v>
      </c>
      <c r="K17" s="10" t="s">
        <v>70</v>
      </c>
      <c r="L17" s="13">
        <v>2</v>
      </c>
      <c r="M17" s="13">
        <v>3</v>
      </c>
      <c r="N17" s="13">
        <f t="shared" si="0"/>
        <v>6</v>
      </c>
      <c r="O17" s="14" t="str">
        <f t="shared" si="1"/>
        <v>MEDIO</v>
      </c>
      <c r="P17" s="13">
        <v>10</v>
      </c>
      <c r="Q17" s="13">
        <f t="shared" si="2"/>
        <v>60</v>
      </c>
      <c r="R17" s="13" t="str">
        <f t="shared" si="3"/>
        <v>III</v>
      </c>
      <c r="S17" s="15" t="str">
        <f t="shared" si="4"/>
        <v>Mejorable</v>
      </c>
      <c r="T17" s="13">
        <v>9</v>
      </c>
      <c r="U17" s="10" t="s">
        <v>66</v>
      </c>
      <c r="V17" s="10" t="s">
        <v>50</v>
      </c>
      <c r="W17" s="10" t="s">
        <v>50</v>
      </c>
      <c r="X17" s="10" t="s">
        <v>76</v>
      </c>
      <c r="Y17" s="10" t="s">
        <v>77</v>
      </c>
      <c r="Z17" s="10"/>
    </row>
    <row r="18" spans="1:26" s="17" customFormat="1" ht="63.75" customHeight="1" x14ac:dyDescent="0.15">
      <c r="A18" s="149"/>
      <c r="B18" s="152"/>
      <c r="C18" s="155"/>
      <c r="D18" s="155"/>
      <c r="E18" s="10" t="s">
        <v>42</v>
      </c>
      <c r="F18" s="12" t="s">
        <v>78</v>
      </c>
      <c r="G18" s="12" t="s">
        <v>79</v>
      </c>
      <c r="H18" s="12" t="s">
        <v>80</v>
      </c>
      <c r="I18" s="10" t="s">
        <v>81</v>
      </c>
      <c r="J18" s="10" t="s">
        <v>82</v>
      </c>
      <c r="K18" s="10" t="s">
        <v>83</v>
      </c>
      <c r="L18" s="13">
        <v>2</v>
      </c>
      <c r="M18" s="13">
        <v>3</v>
      </c>
      <c r="N18" s="13">
        <f t="shared" si="0"/>
        <v>6</v>
      </c>
      <c r="O18" s="14" t="str">
        <f t="shared" si="1"/>
        <v>MEDIO</v>
      </c>
      <c r="P18" s="13">
        <v>25</v>
      </c>
      <c r="Q18" s="13">
        <f t="shared" si="2"/>
        <v>150</v>
      </c>
      <c r="R18" s="13" t="str">
        <f t="shared" si="3"/>
        <v>II</v>
      </c>
      <c r="S18" s="15" t="str">
        <f>IF(R18="I","No aceptable",IF(R18="II","No aceptable o aceptable con control especifico",IF(R18="III","Mejorable",IF(R18="IV","Aceptable"))))</f>
        <v>No aceptable o aceptable con control especifico</v>
      </c>
      <c r="T18" s="13">
        <v>9</v>
      </c>
      <c r="U18" s="10" t="s">
        <v>84</v>
      </c>
      <c r="V18" s="10" t="s">
        <v>50</v>
      </c>
      <c r="W18" s="10" t="s">
        <v>50</v>
      </c>
      <c r="X18" s="10" t="s">
        <v>50</v>
      </c>
      <c r="Y18" s="10" t="s">
        <v>85</v>
      </c>
      <c r="Z18" s="16"/>
    </row>
    <row r="19" spans="1:26" s="17" customFormat="1" ht="63.75" customHeight="1" x14ac:dyDescent="0.15">
      <c r="A19" s="149"/>
      <c r="B19" s="152"/>
      <c r="C19" s="155"/>
      <c r="D19" s="155"/>
      <c r="E19" s="10" t="s">
        <v>42</v>
      </c>
      <c r="F19" s="20" t="s">
        <v>86</v>
      </c>
      <c r="G19" s="12" t="s">
        <v>79</v>
      </c>
      <c r="H19" s="10" t="s">
        <v>87</v>
      </c>
      <c r="I19" s="10" t="s">
        <v>63</v>
      </c>
      <c r="J19" s="10" t="s">
        <v>63</v>
      </c>
      <c r="K19" s="10" t="s">
        <v>63</v>
      </c>
      <c r="L19" s="13">
        <v>6</v>
      </c>
      <c r="M19" s="13">
        <v>2</v>
      </c>
      <c r="N19" s="13">
        <f t="shared" si="0"/>
        <v>12</v>
      </c>
      <c r="O19" s="14" t="str">
        <f t="shared" si="1"/>
        <v>ALTO</v>
      </c>
      <c r="P19" s="13">
        <v>25</v>
      </c>
      <c r="Q19" s="13">
        <f t="shared" si="2"/>
        <v>300</v>
      </c>
      <c r="R19" s="13" t="str">
        <f t="shared" si="3"/>
        <v>II</v>
      </c>
      <c r="S19" s="15" t="str">
        <f t="shared" ref="S19:S24" si="5">IF(R19="I","No aceptable",IF(R19="II","No aceptable o aceptable con control especifico",IF(R19="III","Mejorable",IF(R19="IV","Aceptable"))))</f>
        <v>No aceptable o aceptable con control especifico</v>
      </c>
      <c r="T19" s="13">
        <v>9</v>
      </c>
      <c r="U19" s="10" t="s">
        <v>88</v>
      </c>
      <c r="V19" s="10" t="s">
        <v>50</v>
      </c>
      <c r="W19" s="10" t="s">
        <v>50</v>
      </c>
      <c r="X19" s="10" t="s">
        <v>50</v>
      </c>
      <c r="Y19" s="10" t="s">
        <v>89</v>
      </c>
      <c r="Z19" s="10"/>
    </row>
    <row r="20" spans="1:26" s="17" customFormat="1" ht="63.75" customHeight="1" x14ac:dyDescent="0.15">
      <c r="A20" s="149"/>
      <c r="B20" s="152"/>
      <c r="C20" s="155"/>
      <c r="D20" s="155"/>
      <c r="E20" s="10" t="s">
        <v>50</v>
      </c>
      <c r="F20" s="20" t="s">
        <v>90</v>
      </c>
      <c r="G20" s="12" t="s">
        <v>79</v>
      </c>
      <c r="H20" s="10" t="s">
        <v>87</v>
      </c>
      <c r="I20" s="10" t="s">
        <v>63</v>
      </c>
      <c r="J20" s="10" t="s">
        <v>91</v>
      </c>
      <c r="K20" s="10" t="s">
        <v>92</v>
      </c>
      <c r="L20" s="13">
        <v>2</v>
      </c>
      <c r="M20" s="13">
        <v>2</v>
      </c>
      <c r="N20" s="13">
        <f t="shared" si="0"/>
        <v>4</v>
      </c>
      <c r="O20" s="14" t="str">
        <f t="shared" si="1"/>
        <v>BAJO</v>
      </c>
      <c r="P20" s="13">
        <v>60</v>
      </c>
      <c r="Q20" s="13">
        <f t="shared" si="2"/>
        <v>240</v>
      </c>
      <c r="R20" s="13" t="str">
        <f t="shared" si="3"/>
        <v>II</v>
      </c>
      <c r="S20" s="15" t="str">
        <f t="shared" si="5"/>
        <v>No aceptable o aceptable con control especifico</v>
      </c>
      <c r="T20" s="13">
        <v>9</v>
      </c>
      <c r="U20" s="10" t="s">
        <v>88</v>
      </c>
      <c r="V20" s="10" t="s">
        <v>50</v>
      </c>
      <c r="W20" s="10" t="s">
        <v>50</v>
      </c>
      <c r="X20" s="10" t="s">
        <v>50</v>
      </c>
      <c r="Y20" s="10" t="s">
        <v>93</v>
      </c>
      <c r="Z20" s="10"/>
    </row>
    <row r="21" spans="1:26" s="17" customFormat="1" ht="63.75" customHeight="1" x14ac:dyDescent="0.15">
      <c r="A21" s="149"/>
      <c r="B21" s="152"/>
      <c r="C21" s="155"/>
      <c r="D21" s="155"/>
      <c r="E21" s="10" t="s">
        <v>42</v>
      </c>
      <c r="F21" s="18" t="s">
        <v>94</v>
      </c>
      <c r="G21" s="12" t="s">
        <v>79</v>
      </c>
      <c r="H21" s="12" t="s">
        <v>95</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9</v>
      </c>
      <c r="U21" s="10" t="s">
        <v>88</v>
      </c>
      <c r="V21" s="10" t="s">
        <v>63</v>
      </c>
      <c r="W21" s="10" t="s">
        <v>63</v>
      </c>
      <c r="X21" s="10" t="s">
        <v>63</v>
      </c>
      <c r="Y21" s="10" t="s">
        <v>98</v>
      </c>
      <c r="Z21" s="10"/>
    </row>
    <row r="22" spans="1:26" s="17" customFormat="1" ht="63.75" customHeight="1" x14ac:dyDescent="0.15">
      <c r="A22" s="149"/>
      <c r="B22" s="152"/>
      <c r="C22" s="155"/>
      <c r="D22" s="155"/>
      <c r="E22" s="10" t="s">
        <v>42</v>
      </c>
      <c r="F22" s="18" t="s">
        <v>99</v>
      </c>
      <c r="G22" s="12" t="s">
        <v>100</v>
      </c>
      <c r="H22" s="12" t="s">
        <v>101</v>
      </c>
      <c r="I22" s="10" t="s">
        <v>63</v>
      </c>
      <c r="J22" s="10" t="s">
        <v>96</v>
      </c>
      <c r="K22" s="10" t="s">
        <v>97</v>
      </c>
      <c r="L22" s="13">
        <v>2</v>
      </c>
      <c r="M22" s="13">
        <v>4</v>
      </c>
      <c r="N22" s="13">
        <f t="shared" si="0"/>
        <v>8</v>
      </c>
      <c r="O22" s="14" t="str">
        <f t="shared" si="1"/>
        <v>MEDIO</v>
      </c>
      <c r="P22" s="13">
        <v>60</v>
      </c>
      <c r="Q22" s="13">
        <f t="shared" si="2"/>
        <v>480</v>
      </c>
      <c r="R22" s="13" t="str">
        <f t="shared" si="3"/>
        <v>II</v>
      </c>
      <c r="S22" s="15" t="str">
        <f t="shared" si="5"/>
        <v>No aceptable o aceptable con control especifico</v>
      </c>
      <c r="T22" s="13">
        <v>9</v>
      </c>
      <c r="U22" s="10" t="s">
        <v>88</v>
      </c>
      <c r="V22" s="10" t="s">
        <v>63</v>
      </c>
      <c r="W22" s="10" t="s">
        <v>63</v>
      </c>
      <c r="X22" s="10" t="s">
        <v>63</v>
      </c>
      <c r="Y22" s="10" t="s">
        <v>102</v>
      </c>
      <c r="Z22" s="10" t="s">
        <v>103</v>
      </c>
    </row>
    <row r="23" spans="1:26" s="17" customFormat="1" ht="102" customHeight="1" x14ac:dyDescent="0.15">
      <c r="A23" s="149"/>
      <c r="B23" s="152"/>
      <c r="C23" s="155"/>
      <c r="D23" s="155"/>
      <c r="E23" s="10" t="s">
        <v>50</v>
      </c>
      <c r="F23" s="19" t="s">
        <v>301</v>
      </c>
      <c r="G23" s="12" t="s">
        <v>79</v>
      </c>
      <c r="H23" s="12" t="s">
        <v>302</v>
      </c>
      <c r="I23" s="10" t="s">
        <v>63</v>
      </c>
      <c r="J23" s="10" t="s">
        <v>63</v>
      </c>
      <c r="K23" s="10" t="s">
        <v>303</v>
      </c>
      <c r="L23" s="13">
        <v>2</v>
      </c>
      <c r="M23" s="13">
        <v>1</v>
      </c>
      <c r="N23" s="13">
        <f t="shared" si="0"/>
        <v>2</v>
      </c>
      <c r="O23" s="14" t="str">
        <f t="shared" si="1"/>
        <v>BAJO</v>
      </c>
      <c r="P23" s="13">
        <v>25</v>
      </c>
      <c r="Q23" s="13">
        <f t="shared" si="2"/>
        <v>50</v>
      </c>
      <c r="R23" s="13" t="str">
        <f t="shared" si="3"/>
        <v>III</v>
      </c>
      <c r="S23" s="15" t="str">
        <f t="shared" si="5"/>
        <v>Mejorable</v>
      </c>
      <c r="T23" s="13">
        <v>9</v>
      </c>
      <c r="U23" s="10" t="s">
        <v>88</v>
      </c>
      <c r="V23" s="10" t="s">
        <v>63</v>
      </c>
      <c r="W23" s="10" t="s">
        <v>63</v>
      </c>
      <c r="X23" s="10" t="s">
        <v>63</v>
      </c>
      <c r="Y23" s="10" t="s">
        <v>304</v>
      </c>
      <c r="Z23" s="10"/>
    </row>
    <row r="24" spans="1:26" ht="63.75" customHeight="1" thickBot="1" x14ac:dyDescent="0.25">
      <c r="A24" s="150"/>
      <c r="B24" s="153"/>
      <c r="C24" s="156"/>
      <c r="D24" s="156"/>
      <c r="E24" s="10" t="s">
        <v>42</v>
      </c>
      <c r="F24" s="18" t="s">
        <v>104</v>
      </c>
      <c r="G24" s="12" t="s">
        <v>105</v>
      </c>
      <c r="H24" s="12" t="s">
        <v>106</v>
      </c>
      <c r="I24" s="10" t="s">
        <v>107</v>
      </c>
      <c r="J24" s="10" t="s">
        <v>108</v>
      </c>
      <c r="K24" s="10" t="s">
        <v>109</v>
      </c>
      <c r="L24" s="13">
        <v>2</v>
      </c>
      <c r="M24" s="13">
        <v>3</v>
      </c>
      <c r="N24" s="13">
        <f t="shared" si="0"/>
        <v>6</v>
      </c>
      <c r="O24" s="14" t="str">
        <f t="shared" si="1"/>
        <v>MEDIO</v>
      </c>
      <c r="P24" s="13">
        <v>25</v>
      </c>
      <c r="Q24" s="13">
        <f t="shared" si="2"/>
        <v>150</v>
      </c>
      <c r="R24" s="13" t="str">
        <f t="shared" si="3"/>
        <v>II</v>
      </c>
      <c r="S24" s="15" t="str">
        <f t="shared" si="5"/>
        <v>No aceptable o aceptable con control especifico</v>
      </c>
      <c r="T24" s="13">
        <v>9</v>
      </c>
      <c r="U24" s="10" t="s">
        <v>88</v>
      </c>
      <c r="V24" s="10" t="s">
        <v>63</v>
      </c>
      <c r="W24" s="10" t="s">
        <v>63</v>
      </c>
      <c r="X24" s="10" t="s">
        <v>63</v>
      </c>
      <c r="Y24" s="12" t="s">
        <v>110</v>
      </c>
      <c r="Z24" s="10" t="s">
        <v>111</v>
      </c>
    </row>
    <row r="25" spans="1:26" ht="63.75" customHeight="1" thickTop="1" x14ac:dyDescent="0.2"/>
    <row r="26" spans="1:26" ht="63.75" customHeight="1" x14ac:dyDescent="0.2">
      <c r="A26" s="117" t="s">
        <v>112</v>
      </c>
      <c r="B26" s="117"/>
      <c r="C26" s="117"/>
      <c r="D26" s="117"/>
      <c r="E26" s="117"/>
    </row>
    <row r="27" spans="1:26" ht="63.75" customHeight="1" x14ac:dyDescent="0.2">
      <c r="A27" s="21"/>
      <c r="B27" s="22" t="s">
        <v>113</v>
      </c>
      <c r="C27" s="23" t="s">
        <v>21</v>
      </c>
      <c r="D27" s="24" t="s">
        <v>114</v>
      </c>
      <c r="E27" s="25" t="s">
        <v>115</v>
      </c>
    </row>
    <row r="28" spans="1:26" ht="63.75" customHeight="1" x14ac:dyDescent="0.2">
      <c r="A28" s="26" t="s">
        <v>116</v>
      </c>
      <c r="B28" s="27">
        <f>COUNTIF(O:O,"bajo")</f>
        <v>2</v>
      </c>
      <c r="C28" s="25">
        <f>COUNTIF(O:O,"MEDIO")</f>
        <v>9</v>
      </c>
      <c r="D28" s="28">
        <f>COUNTIF(O:O,"ALTO")</f>
        <v>1</v>
      </c>
      <c r="E28" s="27">
        <f>SUM(B28:D28)</f>
        <v>12</v>
      </c>
    </row>
    <row r="29" spans="1:26" ht="63.75" customHeight="1" x14ac:dyDescent="0.2">
      <c r="A29" s="26" t="s">
        <v>117</v>
      </c>
      <c r="B29" s="29">
        <f>+B28/$E$28</f>
        <v>0.16666666666666666</v>
      </c>
      <c r="C29" s="30">
        <f t="shared" ref="C29:D29" si="6">+C28/$E$28</f>
        <v>0.75</v>
      </c>
      <c r="D29" s="31">
        <f t="shared" si="6"/>
        <v>8.3333333333333329E-2</v>
      </c>
      <c r="E29" s="29">
        <f>SUM(B29:D29)</f>
        <v>1</v>
      </c>
    </row>
    <row r="30" spans="1:26" ht="63.75" customHeight="1" x14ac:dyDescent="0.2">
      <c r="C30" s="32"/>
    </row>
    <row r="35" spans="2:2" ht="63.75" customHeight="1" x14ac:dyDescent="0.2">
      <c r="B35" s="33"/>
    </row>
  </sheetData>
  <mergeCells count="28">
    <mergeCell ref="B8:F8"/>
    <mergeCell ref="B9:F9"/>
    <mergeCell ref="A13:A24"/>
    <mergeCell ref="B13:B24"/>
    <mergeCell ref="C13:C24"/>
    <mergeCell ref="D13:D24"/>
    <mergeCell ref="A10:F10"/>
    <mergeCell ref="G11:G12"/>
    <mergeCell ref="H11:H12"/>
    <mergeCell ref="I11:K11"/>
    <mergeCell ref="L11:R11"/>
    <mergeCell ref="T11:U11"/>
    <mergeCell ref="A26:E26"/>
    <mergeCell ref="B5:F5"/>
    <mergeCell ref="A1:B3"/>
    <mergeCell ref="C1:X3"/>
    <mergeCell ref="Y1:Z1"/>
    <mergeCell ref="Y2:Z2"/>
    <mergeCell ref="Y3:Z3"/>
    <mergeCell ref="V11:Z11"/>
    <mergeCell ref="B6:F6"/>
    <mergeCell ref="B7:F7"/>
    <mergeCell ref="A11:A12"/>
    <mergeCell ref="B11:B12"/>
    <mergeCell ref="C11:C12"/>
    <mergeCell ref="D11:D12"/>
    <mergeCell ref="E11:E12"/>
    <mergeCell ref="F11:F12"/>
  </mergeCells>
  <conditionalFormatting sqref="O13:O24">
    <cfRule type="containsText" dxfId="68" priority="1" operator="containsText" text="ALTO">
      <formula>NOT(ISERROR(SEARCH("ALTO",O13)))</formula>
    </cfRule>
    <cfRule type="containsText" dxfId="67" priority="2" operator="containsText" text="MEDIO">
      <formula>NOT(ISERROR(SEARCH("MEDIO",O13)))</formula>
    </cfRule>
    <cfRule type="containsText" dxfId="66" priority="3" operator="containsText" text="BAJO">
      <formula>NOT(ISERROR(SEARCH("BAJO",O13)))</formula>
    </cfRule>
  </conditionalFormatting>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sheetPr>
  <dimension ref="A1:Z29"/>
  <sheetViews>
    <sheetView zoomScale="60" zoomScaleNormal="60" workbookViewId="0">
      <selection activeCell="A9" sqref="A9:F9"/>
    </sheetView>
  </sheetViews>
  <sheetFormatPr baseColWidth="10" defaultColWidth="11.5" defaultRowHeight="60"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60"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60"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60"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60"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2.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8.75" customHeight="1" x14ac:dyDescent="0.2">
      <c r="A6" s="4" t="s">
        <v>4</v>
      </c>
      <c r="B6" s="118" t="s">
        <v>221</v>
      </c>
      <c r="C6" s="118"/>
      <c r="D6" s="118"/>
      <c r="E6" s="118"/>
      <c r="F6" s="119"/>
      <c r="G6" s="3"/>
      <c r="H6" s="3"/>
      <c r="I6" s="3"/>
      <c r="J6" s="3"/>
      <c r="K6" s="3"/>
      <c r="L6" s="3"/>
      <c r="M6" s="3"/>
      <c r="N6" s="3"/>
      <c r="O6" s="3"/>
      <c r="P6" s="3"/>
      <c r="Q6" s="3"/>
      <c r="R6" s="3"/>
      <c r="S6" s="3"/>
      <c r="T6" s="3"/>
      <c r="U6" s="3"/>
      <c r="V6" s="3"/>
      <c r="W6" s="3"/>
      <c r="X6" s="3"/>
      <c r="Y6" s="3"/>
      <c r="Z6" s="3"/>
    </row>
    <row r="7" spans="1:26" ht="97.5" customHeight="1" thickBot="1" x14ac:dyDescent="0.25">
      <c r="A7" s="5" t="s">
        <v>6</v>
      </c>
      <c r="B7" s="139" t="s">
        <v>300</v>
      </c>
      <c r="C7" s="139"/>
      <c r="D7" s="139"/>
      <c r="E7" s="139"/>
      <c r="F7" s="140"/>
      <c r="G7" s="3"/>
      <c r="H7" s="3"/>
      <c r="I7" s="3"/>
      <c r="J7" s="3"/>
      <c r="K7" s="3"/>
      <c r="L7" s="3"/>
      <c r="M7" s="3"/>
      <c r="N7" s="3"/>
      <c r="O7" s="3"/>
      <c r="P7" s="3"/>
      <c r="Q7" s="3"/>
      <c r="R7" s="3"/>
      <c r="S7" s="3"/>
      <c r="T7" s="3"/>
      <c r="U7" s="3"/>
      <c r="V7" s="3"/>
      <c r="W7" s="3"/>
      <c r="X7" s="3"/>
      <c r="Y7" s="3"/>
      <c r="Z7" s="3"/>
    </row>
    <row r="8" spans="1:26" ht="60" customHeight="1" thickBot="1" x14ac:dyDescent="0.25">
      <c r="A8" s="5" t="s">
        <v>291</v>
      </c>
      <c r="B8" s="189">
        <v>45231</v>
      </c>
      <c r="C8" s="170"/>
      <c r="D8" s="170"/>
      <c r="E8" s="170"/>
      <c r="F8" s="171"/>
      <c r="G8" s="3"/>
      <c r="H8" s="3"/>
      <c r="I8" s="3"/>
      <c r="J8" s="3"/>
      <c r="K8" s="3"/>
      <c r="L8" s="3"/>
      <c r="M8" s="3"/>
      <c r="N8" s="3"/>
      <c r="O8" s="3"/>
      <c r="P8" s="3"/>
      <c r="Q8" s="3"/>
      <c r="R8" s="3"/>
      <c r="S8" s="3"/>
      <c r="T8" s="3"/>
      <c r="U8" s="3"/>
      <c r="V8" s="3"/>
      <c r="W8" s="3"/>
      <c r="X8" s="3"/>
      <c r="Y8" s="3"/>
      <c r="Z8" s="3"/>
    </row>
    <row r="9" spans="1:26" ht="60" customHeight="1" thickBot="1" x14ac:dyDescent="0.25">
      <c r="A9" s="190" t="s">
        <v>394</v>
      </c>
      <c r="B9" s="190"/>
      <c r="C9" s="190"/>
      <c r="D9" s="190"/>
      <c r="E9" s="190"/>
      <c r="F9" s="190"/>
      <c r="G9" s="84"/>
      <c r="H9" s="84"/>
      <c r="I9" s="84"/>
      <c r="J9" s="84"/>
      <c r="K9" s="84"/>
      <c r="L9" s="84"/>
      <c r="M9" s="84"/>
      <c r="N9" s="84"/>
      <c r="O9" s="84"/>
      <c r="P9" s="84"/>
      <c r="Q9" s="84"/>
      <c r="R9" s="84"/>
      <c r="S9" s="84"/>
      <c r="T9" s="84"/>
      <c r="U9" s="84"/>
      <c r="V9" s="84"/>
      <c r="W9" s="84"/>
      <c r="X9" s="84"/>
      <c r="Y9" s="84"/>
      <c r="Z9" s="84"/>
    </row>
    <row r="10" spans="1:26" s="7" customFormat="1" ht="60"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60"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60" customHeight="1" x14ac:dyDescent="0.15">
      <c r="A12" s="148" t="s">
        <v>392</v>
      </c>
      <c r="B12" s="151" t="s">
        <v>39</v>
      </c>
      <c r="C12" s="154" t="s">
        <v>222</v>
      </c>
      <c r="D12" s="154" t="s">
        <v>223</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17</v>
      </c>
      <c r="U12" s="10" t="s">
        <v>49</v>
      </c>
      <c r="V12" s="10" t="s">
        <v>50</v>
      </c>
      <c r="W12" s="10" t="s">
        <v>50</v>
      </c>
      <c r="X12" s="10" t="s">
        <v>50</v>
      </c>
      <c r="Y12" s="10" t="s">
        <v>51</v>
      </c>
      <c r="Z12" s="16"/>
    </row>
    <row r="13" spans="1:26" s="17" customFormat="1" ht="60" customHeight="1"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17</v>
      </c>
      <c r="U13" s="10" t="s">
        <v>58</v>
      </c>
      <c r="V13" s="10" t="s">
        <v>50</v>
      </c>
      <c r="W13" s="10" t="s">
        <v>50</v>
      </c>
      <c r="X13" s="10" t="s">
        <v>50</v>
      </c>
      <c r="Y13" s="10" t="s">
        <v>59</v>
      </c>
      <c r="Z13" s="10"/>
    </row>
    <row r="14" spans="1:26" s="17" customFormat="1" ht="60" customHeight="1"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17</v>
      </c>
      <c r="U14" s="10" t="s">
        <v>66</v>
      </c>
      <c r="V14" s="10" t="s">
        <v>50</v>
      </c>
      <c r="W14" s="10" t="s">
        <v>50</v>
      </c>
      <c r="X14" s="10" t="s">
        <v>50</v>
      </c>
      <c r="Y14" s="10" t="s">
        <v>67</v>
      </c>
      <c r="Z14" s="10"/>
    </row>
    <row r="15" spans="1:26" s="17" customFormat="1" ht="60" customHeight="1"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17</v>
      </c>
      <c r="U15" s="10" t="s">
        <v>66</v>
      </c>
      <c r="V15" s="10" t="s">
        <v>50</v>
      </c>
      <c r="W15" s="10" t="s">
        <v>71</v>
      </c>
      <c r="X15" s="10" t="s">
        <v>72</v>
      </c>
      <c r="Y15" s="10" t="s">
        <v>73</v>
      </c>
      <c r="Z15" s="10"/>
    </row>
    <row r="16" spans="1:26" s="17" customFormat="1" ht="60" customHeight="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17</v>
      </c>
      <c r="U16" s="10" t="s">
        <v>66</v>
      </c>
      <c r="V16" s="10" t="s">
        <v>50</v>
      </c>
      <c r="W16" s="10" t="s">
        <v>50</v>
      </c>
      <c r="X16" s="10" t="s">
        <v>76</v>
      </c>
      <c r="Y16" s="10" t="s">
        <v>77</v>
      </c>
      <c r="Z16" s="10"/>
    </row>
    <row r="17" spans="1:26" s="17" customFormat="1" ht="60" customHeight="1"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17</v>
      </c>
      <c r="U17" s="10" t="s">
        <v>84</v>
      </c>
      <c r="V17" s="10" t="s">
        <v>50</v>
      </c>
      <c r="W17" s="10" t="s">
        <v>50</v>
      </c>
      <c r="X17" s="10" t="s">
        <v>50</v>
      </c>
      <c r="Y17" s="10" t="s">
        <v>85</v>
      </c>
      <c r="Z17" s="16"/>
    </row>
    <row r="18" spans="1:26" s="17" customFormat="1" ht="60" customHeight="1"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17</v>
      </c>
      <c r="U18" s="10" t="s">
        <v>88</v>
      </c>
      <c r="V18" s="10" t="s">
        <v>50</v>
      </c>
      <c r="W18" s="10" t="s">
        <v>50</v>
      </c>
      <c r="X18" s="10" t="s">
        <v>50</v>
      </c>
      <c r="Y18" s="10" t="s">
        <v>89</v>
      </c>
      <c r="Z18" s="10"/>
    </row>
    <row r="19" spans="1:26" s="17" customFormat="1" ht="60" customHeight="1"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17</v>
      </c>
      <c r="U19" s="10" t="s">
        <v>88</v>
      </c>
      <c r="V19" s="10" t="s">
        <v>50</v>
      </c>
      <c r="W19" s="10" t="s">
        <v>50</v>
      </c>
      <c r="X19" s="10" t="s">
        <v>50</v>
      </c>
      <c r="Y19" s="10" t="s">
        <v>93</v>
      </c>
      <c r="Z19" s="10"/>
    </row>
    <row r="20" spans="1:26" s="17" customFormat="1" ht="60" customHeight="1"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17</v>
      </c>
      <c r="U20" s="10" t="s">
        <v>88</v>
      </c>
      <c r="V20" s="10" t="s">
        <v>63</v>
      </c>
      <c r="W20" s="10" t="s">
        <v>63</v>
      </c>
      <c r="X20" s="10" t="s">
        <v>63</v>
      </c>
      <c r="Y20" s="10" t="s">
        <v>98</v>
      </c>
      <c r="Z20" s="10"/>
    </row>
    <row r="21" spans="1:26" s="17" customFormat="1" ht="60" customHeight="1"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17</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17</v>
      </c>
      <c r="U22" s="10" t="s">
        <v>88</v>
      </c>
      <c r="V22" s="10" t="s">
        <v>63</v>
      </c>
      <c r="W22" s="10" t="s">
        <v>63</v>
      </c>
      <c r="X22" s="10" t="s">
        <v>63</v>
      </c>
      <c r="Y22" s="10" t="s">
        <v>304</v>
      </c>
      <c r="Z22" s="10"/>
    </row>
    <row r="23" spans="1:26" ht="60" customHeight="1"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17</v>
      </c>
      <c r="U23" s="10" t="s">
        <v>88</v>
      </c>
      <c r="V23" s="10" t="s">
        <v>63</v>
      </c>
      <c r="W23" s="10" t="s">
        <v>63</v>
      </c>
      <c r="X23" s="10" t="s">
        <v>63</v>
      </c>
      <c r="Y23" s="12" t="s">
        <v>110</v>
      </c>
      <c r="Z23" s="10" t="s">
        <v>111</v>
      </c>
    </row>
    <row r="24" spans="1:26" ht="60" customHeight="1" thickTop="1" x14ac:dyDescent="0.2"/>
    <row r="25" spans="1:26" ht="60" customHeight="1" x14ac:dyDescent="0.2">
      <c r="A25" s="117" t="s">
        <v>112</v>
      </c>
      <c r="B25" s="117"/>
      <c r="C25" s="117"/>
      <c r="D25" s="117"/>
      <c r="E25" s="117"/>
    </row>
    <row r="26" spans="1:26" ht="60" customHeight="1" x14ac:dyDescent="0.2">
      <c r="A26" s="21"/>
      <c r="B26" s="22" t="s">
        <v>113</v>
      </c>
      <c r="C26" s="23" t="s">
        <v>21</v>
      </c>
      <c r="D26" s="24" t="s">
        <v>114</v>
      </c>
      <c r="E26" s="25" t="s">
        <v>115</v>
      </c>
    </row>
    <row r="27" spans="1:26" ht="60" customHeight="1" x14ac:dyDescent="0.2">
      <c r="A27" s="26" t="s">
        <v>116</v>
      </c>
      <c r="B27" s="27">
        <f>COUNTIF(O:O,"bajo")</f>
        <v>2</v>
      </c>
      <c r="C27" s="25">
        <f>COUNTIF(O12:O21,"MEDIO")</f>
        <v>8</v>
      </c>
      <c r="D27" s="28">
        <f>COUNTIF(O12:O21,"ALTO")</f>
        <v>1</v>
      </c>
      <c r="E27" s="27">
        <f>SUM(B27:D27)</f>
        <v>11</v>
      </c>
    </row>
    <row r="28" spans="1:26" ht="60" customHeight="1" x14ac:dyDescent="0.2">
      <c r="A28" s="26" t="s">
        <v>117</v>
      </c>
      <c r="B28" s="29">
        <f>+B27/$E$27</f>
        <v>0.18181818181818182</v>
      </c>
      <c r="C28" s="29">
        <f t="shared" ref="C28:E28" si="6">+C27/$E$27</f>
        <v>0.72727272727272729</v>
      </c>
      <c r="D28" s="29">
        <f t="shared" si="6"/>
        <v>9.0909090909090912E-2</v>
      </c>
      <c r="E28" s="29">
        <f t="shared" si="6"/>
        <v>1</v>
      </c>
    </row>
    <row r="29" spans="1:26" ht="60" customHeight="1" x14ac:dyDescent="0.2">
      <c r="C29" s="32"/>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14" priority="1" operator="containsText" text="ALTO">
      <formula>NOT(ISERROR(SEARCH("ALTO",O12)))</formula>
    </cfRule>
    <cfRule type="containsText" dxfId="13" priority="2" operator="containsText" text="MEDIO">
      <formula>NOT(ISERROR(SEARCH("MEDIO",O12)))</formula>
    </cfRule>
    <cfRule type="containsText" dxfId="12" priority="3" operator="containsText" text="BAJO">
      <formula>NOT(ISERROR(SEARCH("BAJO",O12)))</formula>
    </cfRule>
  </conditionalFormatting>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02C54-4958-42C5-B2C4-AAD67262E0CC}">
  <sheetPr>
    <tabColor theme="5"/>
  </sheetPr>
  <dimension ref="A1:Z31"/>
  <sheetViews>
    <sheetView tabSelected="1" zoomScale="60" zoomScaleNormal="60" workbookViewId="0">
      <selection activeCell="A9" sqref="A9:F9"/>
    </sheetView>
  </sheetViews>
  <sheetFormatPr baseColWidth="10" defaultColWidth="11.5" defaultRowHeight="15"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48.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48.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48.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48.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8.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8.75" customHeight="1" x14ac:dyDescent="0.2">
      <c r="A6" s="4" t="s">
        <v>4</v>
      </c>
      <c r="B6" s="118" t="s">
        <v>308</v>
      </c>
      <c r="C6" s="118"/>
      <c r="D6" s="118"/>
      <c r="E6" s="118"/>
      <c r="F6" s="119"/>
      <c r="G6" s="3"/>
      <c r="H6" s="3"/>
      <c r="I6" s="3"/>
      <c r="J6" s="3"/>
      <c r="K6" s="3"/>
      <c r="L6" s="3"/>
      <c r="M6" s="3"/>
      <c r="N6" s="3"/>
      <c r="O6" s="3"/>
      <c r="P6" s="3"/>
      <c r="Q6" s="3"/>
      <c r="R6" s="3"/>
      <c r="S6" s="3"/>
      <c r="T6" s="3"/>
      <c r="U6" s="3"/>
      <c r="V6" s="3"/>
      <c r="W6" s="3"/>
      <c r="X6" s="3"/>
      <c r="Y6" s="3"/>
      <c r="Z6" s="3"/>
    </row>
    <row r="7" spans="1:26" ht="48.75" customHeight="1" thickBot="1" x14ac:dyDescent="0.25">
      <c r="A7" s="5" t="s">
        <v>6</v>
      </c>
      <c r="B7" s="139" t="s">
        <v>307</v>
      </c>
      <c r="C7" s="139"/>
      <c r="D7" s="139"/>
      <c r="E7" s="139"/>
      <c r="F7" s="140"/>
      <c r="G7" s="3"/>
      <c r="H7" s="3"/>
      <c r="I7" s="3"/>
      <c r="J7" s="3"/>
      <c r="K7" s="3"/>
      <c r="L7" s="3"/>
      <c r="M7" s="3"/>
      <c r="N7" s="3"/>
      <c r="O7" s="3"/>
      <c r="P7" s="3"/>
      <c r="Q7" s="3"/>
      <c r="R7" s="3"/>
      <c r="S7" s="3"/>
      <c r="T7" s="3"/>
      <c r="U7" s="3"/>
      <c r="V7" s="3"/>
      <c r="W7" s="3"/>
      <c r="X7" s="3"/>
      <c r="Y7" s="3"/>
      <c r="Z7" s="3"/>
    </row>
    <row r="8" spans="1:26" ht="48.75" customHeight="1" thickBot="1" x14ac:dyDescent="0.25">
      <c r="A8" s="5" t="s">
        <v>291</v>
      </c>
      <c r="B8" s="189">
        <v>45231</v>
      </c>
      <c r="C8" s="170"/>
      <c r="D8" s="170"/>
      <c r="E8" s="170"/>
      <c r="F8" s="171"/>
      <c r="G8" s="3"/>
      <c r="H8" s="3"/>
      <c r="I8" s="3"/>
      <c r="J8" s="3"/>
      <c r="K8" s="3"/>
      <c r="L8" s="3"/>
      <c r="M8" s="3"/>
      <c r="N8" s="3"/>
      <c r="O8" s="3"/>
      <c r="P8" s="3"/>
      <c r="Q8" s="3"/>
      <c r="R8" s="3"/>
      <c r="S8" s="3"/>
      <c r="T8" s="3"/>
      <c r="U8" s="3"/>
      <c r="V8" s="3"/>
      <c r="W8" s="3"/>
      <c r="X8" s="3"/>
      <c r="Y8" s="3"/>
      <c r="Z8" s="3"/>
    </row>
    <row r="9" spans="1:26" ht="48.75" customHeight="1" thickBot="1" x14ac:dyDescent="0.25">
      <c r="A9" s="83"/>
      <c r="B9" s="83"/>
      <c r="C9" s="83"/>
      <c r="D9" s="84"/>
      <c r="E9" s="84"/>
      <c r="F9" s="84"/>
      <c r="G9" s="84"/>
      <c r="H9" s="84"/>
      <c r="I9" s="84"/>
      <c r="J9" s="84"/>
      <c r="K9" s="84"/>
      <c r="L9" s="84"/>
      <c r="M9" s="84"/>
      <c r="N9" s="84"/>
      <c r="O9" s="84"/>
      <c r="P9" s="84"/>
      <c r="Q9" s="84"/>
      <c r="R9" s="84"/>
      <c r="S9" s="84"/>
      <c r="T9" s="84"/>
      <c r="U9" s="84"/>
      <c r="V9" s="84"/>
      <c r="W9" s="84"/>
      <c r="X9" s="84"/>
      <c r="Y9" s="84"/>
      <c r="Z9" s="84"/>
    </row>
    <row r="10" spans="1:26" s="7" customFormat="1" ht="27"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65"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52" x14ac:dyDescent="0.15">
      <c r="A12" s="148" t="s">
        <v>308</v>
      </c>
      <c r="B12" s="151" t="s">
        <v>309</v>
      </c>
      <c r="C12" s="154" t="s">
        <v>310</v>
      </c>
      <c r="D12" s="154" t="s">
        <v>307</v>
      </c>
      <c r="E12" s="10" t="s">
        <v>50</v>
      </c>
      <c r="F12" s="11" t="s">
        <v>311</v>
      </c>
      <c r="G12" s="12" t="s">
        <v>312</v>
      </c>
      <c r="H12" s="12" t="s">
        <v>88</v>
      </c>
      <c r="I12" s="10" t="s">
        <v>63</v>
      </c>
      <c r="J12" s="10" t="s">
        <v>313</v>
      </c>
      <c r="K12" s="10" t="s">
        <v>314</v>
      </c>
      <c r="L12" s="13">
        <v>2</v>
      </c>
      <c r="M12" s="13">
        <v>2</v>
      </c>
      <c r="N12" s="13">
        <v>4</v>
      </c>
      <c r="O12" s="14" t="str">
        <f t="shared" ref="O12:O20" si="0">IF(AND(N12&gt;1,N12&lt;5),"BAJO",IF(AND(N12&gt;5,N12&lt;9),"MEDIO",IF(AND(N12&gt;9,N12&lt;21),"ALTO",IF(AND(N12&gt;22,N12&lt;41),"MUY ALTO",""))))</f>
        <v>BAJO</v>
      </c>
      <c r="P12" s="13">
        <v>25</v>
      </c>
      <c r="Q12" s="13">
        <f t="shared" ref="Q12:Q20" si="1">+N12*P12</f>
        <v>100</v>
      </c>
      <c r="R12" s="13" t="str">
        <f t="shared" ref="R12:R20" si="2">IF(AND(Q12&lt;21),"IV",IF(AND(Q12&gt;39,Q12&lt;121),"III",IF(AND(Q12&gt;149,Q12&lt;501),"II",IF(AND(Q12&gt;599,Q12&lt;4001),"I",""))))</f>
        <v>III</v>
      </c>
      <c r="S12" s="15" t="s">
        <v>315</v>
      </c>
      <c r="T12" s="13">
        <v>50</v>
      </c>
      <c r="U12" s="10" t="s">
        <v>316</v>
      </c>
      <c r="V12" s="10" t="s">
        <v>50</v>
      </c>
      <c r="W12" s="10" t="s">
        <v>50</v>
      </c>
      <c r="X12" s="10" t="s">
        <v>50</v>
      </c>
      <c r="Y12" s="10" t="s">
        <v>317</v>
      </c>
      <c r="Z12" s="112"/>
    </row>
    <row r="13" spans="1:26" s="17" customFormat="1" ht="52" x14ac:dyDescent="0.15">
      <c r="A13" s="149"/>
      <c r="B13" s="152"/>
      <c r="C13" s="155"/>
      <c r="D13" s="155"/>
      <c r="E13" s="10" t="s">
        <v>50</v>
      </c>
      <c r="F13" s="12" t="s">
        <v>318</v>
      </c>
      <c r="G13" s="12" t="s">
        <v>319</v>
      </c>
      <c r="H13" s="10" t="s">
        <v>320</v>
      </c>
      <c r="I13" s="10" t="s">
        <v>63</v>
      </c>
      <c r="J13" s="10" t="s">
        <v>313</v>
      </c>
      <c r="K13" s="10" t="s">
        <v>321</v>
      </c>
      <c r="L13" s="13">
        <v>2</v>
      </c>
      <c r="M13" s="13">
        <v>2</v>
      </c>
      <c r="N13" s="13">
        <f t="shared" ref="N13:N20" si="3">+L13*M13</f>
        <v>4</v>
      </c>
      <c r="O13" s="14" t="str">
        <f t="shared" si="0"/>
        <v>BAJO</v>
      </c>
      <c r="P13" s="13">
        <v>25</v>
      </c>
      <c r="Q13" s="13">
        <f t="shared" si="1"/>
        <v>100</v>
      </c>
      <c r="R13" s="13" t="str">
        <f t="shared" si="2"/>
        <v>III</v>
      </c>
      <c r="S13" s="15" t="s">
        <v>315</v>
      </c>
      <c r="T13" s="13">
        <v>50</v>
      </c>
      <c r="U13" s="10" t="s">
        <v>316</v>
      </c>
      <c r="V13" s="10" t="s">
        <v>50</v>
      </c>
      <c r="W13" s="10" t="s">
        <v>50</v>
      </c>
      <c r="X13" s="10" t="s">
        <v>50</v>
      </c>
      <c r="Y13" s="10" t="s">
        <v>317</v>
      </c>
      <c r="Z13" s="10"/>
    </row>
    <row r="14" spans="1:26" s="17" customFormat="1" ht="52" x14ac:dyDescent="0.15">
      <c r="A14" s="149"/>
      <c r="B14" s="152"/>
      <c r="C14" s="155"/>
      <c r="D14" s="155"/>
      <c r="E14" s="10" t="s">
        <v>50</v>
      </c>
      <c r="F14" s="18" t="s">
        <v>322</v>
      </c>
      <c r="G14" s="12" t="s">
        <v>323</v>
      </c>
      <c r="H14" s="12" t="s">
        <v>324</v>
      </c>
      <c r="I14" s="10" t="s">
        <v>63</v>
      </c>
      <c r="J14" s="10" t="s">
        <v>325</v>
      </c>
      <c r="K14" s="10" t="s">
        <v>321</v>
      </c>
      <c r="L14" s="13">
        <v>2</v>
      </c>
      <c r="M14" s="13">
        <v>2</v>
      </c>
      <c r="N14" s="13">
        <f t="shared" si="3"/>
        <v>4</v>
      </c>
      <c r="O14" s="14" t="str">
        <f t="shared" si="0"/>
        <v>BAJO</v>
      </c>
      <c r="P14" s="13">
        <v>25</v>
      </c>
      <c r="Q14" s="13">
        <f t="shared" si="1"/>
        <v>100</v>
      </c>
      <c r="R14" s="13" t="str">
        <f t="shared" si="2"/>
        <v>III</v>
      </c>
      <c r="S14" s="15" t="s">
        <v>315</v>
      </c>
      <c r="T14" s="13">
        <v>50</v>
      </c>
      <c r="U14" s="10" t="s">
        <v>326</v>
      </c>
      <c r="V14" s="10" t="s">
        <v>50</v>
      </c>
      <c r="W14" s="10" t="s">
        <v>50</v>
      </c>
      <c r="X14" s="10" t="s">
        <v>50</v>
      </c>
      <c r="Y14" s="10" t="s">
        <v>317</v>
      </c>
      <c r="Z14" s="10"/>
    </row>
    <row r="15" spans="1:26" s="17" customFormat="1" ht="52" x14ac:dyDescent="0.15">
      <c r="A15" s="149"/>
      <c r="B15" s="152"/>
      <c r="C15" s="155"/>
      <c r="D15" s="155"/>
      <c r="E15" s="10" t="s">
        <v>50</v>
      </c>
      <c r="F15" s="18" t="s">
        <v>327</v>
      </c>
      <c r="G15" s="12" t="s">
        <v>328</v>
      </c>
      <c r="H15" s="12" t="s">
        <v>329</v>
      </c>
      <c r="I15" s="10" t="s">
        <v>63</v>
      </c>
      <c r="J15" s="10" t="s">
        <v>63</v>
      </c>
      <c r="K15" s="10" t="s">
        <v>321</v>
      </c>
      <c r="L15" s="13">
        <v>6</v>
      </c>
      <c r="M15" s="13">
        <v>3</v>
      </c>
      <c r="N15" s="13">
        <v>12</v>
      </c>
      <c r="O15" s="14" t="str">
        <f t="shared" si="0"/>
        <v>ALTO</v>
      </c>
      <c r="P15" s="13">
        <v>10</v>
      </c>
      <c r="Q15" s="13">
        <f t="shared" si="1"/>
        <v>120</v>
      </c>
      <c r="R15" s="13" t="str">
        <f t="shared" si="2"/>
        <v>III</v>
      </c>
      <c r="S15" s="15" t="s">
        <v>315</v>
      </c>
      <c r="T15" s="13">
        <v>50</v>
      </c>
      <c r="U15" s="10" t="s">
        <v>330</v>
      </c>
      <c r="V15" s="10" t="s">
        <v>50</v>
      </c>
      <c r="W15" s="10" t="s">
        <v>50</v>
      </c>
      <c r="X15" s="10" t="s">
        <v>50</v>
      </c>
      <c r="Y15" s="10" t="s">
        <v>331</v>
      </c>
      <c r="Z15" s="10"/>
    </row>
    <row r="16" spans="1:26" s="17" customFormat="1" ht="52" x14ac:dyDescent="0.15">
      <c r="A16" s="149"/>
      <c r="B16" s="152"/>
      <c r="C16" s="155"/>
      <c r="D16" s="155"/>
      <c r="E16" s="10" t="s">
        <v>50</v>
      </c>
      <c r="F16" s="18" t="s">
        <v>332</v>
      </c>
      <c r="G16" s="12" t="s">
        <v>323</v>
      </c>
      <c r="H16" s="10" t="s">
        <v>320</v>
      </c>
      <c r="I16" s="10" t="s">
        <v>63</v>
      </c>
      <c r="J16" s="10" t="s">
        <v>333</v>
      </c>
      <c r="K16" s="10" t="s">
        <v>63</v>
      </c>
      <c r="L16" s="13">
        <v>6</v>
      </c>
      <c r="M16" s="13">
        <v>2</v>
      </c>
      <c r="N16" s="13">
        <f t="shared" si="3"/>
        <v>12</v>
      </c>
      <c r="O16" s="14" t="str">
        <f t="shared" si="0"/>
        <v>ALTO</v>
      </c>
      <c r="P16" s="13">
        <v>10</v>
      </c>
      <c r="Q16" s="13">
        <f t="shared" si="1"/>
        <v>120</v>
      </c>
      <c r="R16" s="13" t="str">
        <f t="shared" si="2"/>
        <v>III</v>
      </c>
      <c r="S16" s="15" t="s">
        <v>315</v>
      </c>
      <c r="T16" s="13">
        <v>50</v>
      </c>
      <c r="U16" s="10" t="s">
        <v>316</v>
      </c>
      <c r="V16" s="10" t="s">
        <v>50</v>
      </c>
      <c r="W16" s="10" t="s">
        <v>50</v>
      </c>
      <c r="X16" s="10" t="s">
        <v>50</v>
      </c>
      <c r="Y16" s="10" t="s">
        <v>334</v>
      </c>
      <c r="Z16" s="10"/>
    </row>
    <row r="17" spans="1:26" s="17" customFormat="1" ht="39" x14ac:dyDescent="0.15">
      <c r="A17" s="149"/>
      <c r="B17" s="152"/>
      <c r="C17" s="155"/>
      <c r="D17" s="155"/>
      <c r="E17" s="10" t="s">
        <v>50</v>
      </c>
      <c r="F17" s="20" t="s">
        <v>86</v>
      </c>
      <c r="G17" s="12" t="s">
        <v>79</v>
      </c>
      <c r="H17" s="10" t="s">
        <v>87</v>
      </c>
      <c r="I17" s="10" t="s">
        <v>63</v>
      </c>
      <c r="J17" s="10" t="s">
        <v>63</v>
      </c>
      <c r="K17" s="10" t="s">
        <v>63</v>
      </c>
      <c r="L17" s="13">
        <v>6</v>
      </c>
      <c r="M17" s="13">
        <v>2</v>
      </c>
      <c r="N17" s="13">
        <f t="shared" si="3"/>
        <v>12</v>
      </c>
      <c r="O17" s="14" t="str">
        <f t="shared" si="0"/>
        <v>ALTO</v>
      </c>
      <c r="P17" s="13">
        <v>25</v>
      </c>
      <c r="Q17" s="13">
        <f t="shared" si="1"/>
        <v>300</v>
      </c>
      <c r="R17" s="13" t="str">
        <f t="shared" si="2"/>
        <v>II</v>
      </c>
      <c r="S17" s="15" t="str">
        <f t="shared" ref="S17:S20" si="4">IF(R17="I","No aceptable",IF(R17="II","No aceptable o aceptable con control especifico",IF(R17="III","Mejorable",IF(R17="IV","Aceptable"))))</f>
        <v>No aceptable o aceptable con control especifico</v>
      </c>
      <c r="T17" s="13">
        <v>50</v>
      </c>
      <c r="U17" s="10" t="s">
        <v>88</v>
      </c>
      <c r="V17" s="10" t="s">
        <v>50</v>
      </c>
      <c r="W17" s="10" t="s">
        <v>50</v>
      </c>
      <c r="X17" s="10" t="s">
        <v>50</v>
      </c>
      <c r="Y17" s="10" t="s">
        <v>335</v>
      </c>
      <c r="Z17" s="10"/>
    </row>
    <row r="18" spans="1:26" s="17" customFormat="1" ht="52" x14ac:dyDescent="0.15">
      <c r="A18" s="149"/>
      <c r="B18" s="152"/>
      <c r="C18" s="155"/>
      <c r="D18" s="155"/>
      <c r="E18" s="10" t="s">
        <v>50</v>
      </c>
      <c r="F18" s="18" t="s">
        <v>94</v>
      </c>
      <c r="G18" s="12" t="s">
        <v>79</v>
      </c>
      <c r="H18" s="12" t="s">
        <v>95</v>
      </c>
      <c r="I18" s="10" t="s">
        <v>63</v>
      </c>
      <c r="J18" s="10" t="s">
        <v>96</v>
      </c>
      <c r="K18" s="10" t="s">
        <v>97</v>
      </c>
      <c r="L18" s="13">
        <v>2</v>
      </c>
      <c r="M18" s="13">
        <v>4</v>
      </c>
      <c r="N18" s="13">
        <f t="shared" si="3"/>
        <v>8</v>
      </c>
      <c r="O18" s="14" t="str">
        <f t="shared" si="0"/>
        <v>MEDIO</v>
      </c>
      <c r="P18" s="13">
        <v>60</v>
      </c>
      <c r="Q18" s="13">
        <f t="shared" si="1"/>
        <v>480</v>
      </c>
      <c r="R18" s="13" t="str">
        <f t="shared" si="2"/>
        <v>II</v>
      </c>
      <c r="S18" s="15" t="str">
        <f t="shared" si="4"/>
        <v>No aceptable o aceptable con control especifico</v>
      </c>
      <c r="T18" s="13">
        <v>50</v>
      </c>
      <c r="U18" s="10" t="s">
        <v>88</v>
      </c>
      <c r="V18" s="10" t="s">
        <v>63</v>
      </c>
      <c r="W18" s="10" t="s">
        <v>63</v>
      </c>
      <c r="X18" s="10" t="s">
        <v>63</v>
      </c>
      <c r="Y18" s="10" t="s">
        <v>98</v>
      </c>
      <c r="Z18" s="10"/>
    </row>
    <row r="19" spans="1:26" s="17" customFormat="1" ht="65" x14ac:dyDescent="0.15">
      <c r="A19" s="149"/>
      <c r="B19" s="152"/>
      <c r="C19" s="155"/>
      <c r="D19" s="155"/>
      <c r="E19" s="10" t="s">
        <v>50</v>
      </c>
      <c r="F19" s="18" t="s">
        <v>99</v>
      </c>
      <c r="G19" s="12" t="s">
        <v>100</v>
      </c>
      <c r="H19" s="12" t="s">
        <v>101</v>
      </c>
      <c r="I19" s="10" t="s">
        <v>63</v>
      </c>
      <c r="J19" s="10" t="s">
        <v>96</v>
      </c>
      <c r="K19" s="10" t="s">
        <v>97</v>
      </c>
      <c r="L19" s="13">
        <v>2</v>
      </c>
      <c r="M19" s="13">
        <v>4</v>
      </c>
      <c r="N19" s="13">
        <f t="shared" si="3"/>
        <v>8</v>
      </c>
      <c r="O19" s="14" t="str">
        <f t="shared" si="0"/>
        <v>MEDIO</v>
      </c>
      <c r="P19" s="13">
        <v>60</v>
      </c>
      <c r="Q19" s="13">
        <f t="shared" si="1"/>
        <v>480</v>
      </c>
      <c r="R19" s="13" t="str">
        <f t="shared" si="2"/>
        <v>II</v>
      </c>
      <c r="S19" s="15" t="str">
        <f t="shared" si="4"/>
        <v>No aceptable o aceptable con control especifico</v>
      </c>
      <c r="T19" s="13">
        <v>50</v>
      </c>
      <c r="U19" s="10" t="s">
        <v>88</v>
      </c>
      <c r="V19" s="10" t="s">
        <v>63</v>
      </c>
      <c r="W19" s="10" t="s">
        <v>63</v>
      </c>
      <c r="X19" s="10" t="s">
        <v>63</v>
      </c>
      <c r="Y19" s="10" t="s">
        <v>102</v>
      </c>
      <c r="Z19" s="10" t="s">
        <v>103</v>
      </c>
    </row>
    <row r="20" spans="1:26" ht="53" thickBot="1" x14ac:dyDescent="0.25">
      <c r="A20" s="150"/>
      <c r="B20" s="153"/>
      <c r="C20" s="156"/>
      <c r="D20" s="156"/>
      <c r="E20" s="10" t="s">
        <v>50</v>
      </c>
      <c r="F20" s="18" t="s">
        <v>104</v>
      </c>
      <c r="G20" s="12" t="s">
        <v>105</v>
      </c>
      <c r="H20" s="12" t="s">
        <v>106</v>
      </c>
      <c r="I20" s="10" t="s">
        <v>107</v>
      </c>
      <c r="J20" s="10" t="s">
        <v>108</v>
      </c>
      <c r="K20" s="10" t="s">
        <v>109</v>
      </c>
      <c r="L20" s="13">
        <v>2</v>
      </c>
      <c r="M20" s="13">
        <v>3</v>
      </c>
      <c r="N20" s="13">
        <f t="shared" si="3"/>
        <v>6</v>
      </c>
      <c r="O20" s="14" t="str">
        <f t="shared" si="0"/>
        <v>MEDIO</v>
      </c>
      <c r="P20" s="13">
        <v>25</v>
      </c>
      <c r="Q20" s="13">
        <f t="shared" si="1"/>
        <v>150</v>
      </c>
      <c r="R20" s="13" t="str">
        <f t="shared" si="2"/>
        <v>II</v>
      </c>
      <c r="S20" s="15" t="str">
        <f t="shared" si="4"/>
        <v>No aceptable o aceptable con control especifico</v>
      </c>
      <c r="T20" s="13">
        <v>50</v>
      </c>
      <c r="U20" s="10" t="s">
        <v>88</v>
      </c>
      <c r="V20" s="10" t="s">
        <v>63</v>
      </c>
      <c r="W20" s="10" t="s">
        <v>63</v>
      </c>
      <c r="X20" s="10" t="s">
        <v>63</v>
      </c>
      <c r="Y20" s="12" t="s">
        <v>110</v>
      </c>
      <c r="Z20" s="10" t="s">
        <v>111</v>
      </c>
    </row>
    <row r="21" spans="1:26" ht="16" thickTop="1" x14ac:dyDescent="0.2"/>
    <row r="22" spans="1:26" ht="16" x14ac:dyDescent="0.2">
      <c r="A22" s="117" t="s">
        <v>112</v>
      </c>
      <c r="B22" s="117"/>
      <c r="C22" s="117"/>
      <c r="D22" s="117"/>
      <c r="E22" s="117"/>
    </row>
    <row r="23" spans="1:26" ht="17" x14ac:dyDescent="0.2">
      <c r="A23" s="21"/>
      <c r="B23" s="22" t="s">
        <v>113</v>
      </c>
      <c r="C23" s="23" t="s">
        <v>21</v>
      </c>
      <c r="D23" s="24" t="s">
        <v>114</v>
      </c>
      <c r="E23" s="25" t="s">
        <v>115</v>
      </c>
    </row>
    <row r="24" spans="1:26" ht="16" x14ac:dyDescent="0.2">
      <c r="A24" s="26" t="s">
        <v>116</v>
      </c>
      <c r="B24" s="27">
        <f>COUNTIF(O:O,"bajo")</f>
        <v>3</v>
      </c>
      <c r="C24" s="25">
        <f>COUNTIF(O12:O19,"MEDIO")</f>
        <v>2</v>
      </c>
      <c r="D24" s="28">
        <f>COUNTIF(O12:O19,"ALTO")</f>
        <v>3</v>
      </c>
      <c r="E24" s="27">
        <f>SUM(B24:D24)</f>
        <v>8</v>
      </c>
    </row>
    <row r="25" spans="1:26" ht="16" x14ac:dyDescent="0.2">
      <c r="A25" s="26" t="s">
        <v>117</v>
      </c>
      <c r="B25" s="29">
        <f>+B24/$E$24</f>
        <v>0.375</v>
      </c>
      <c r="C25" s="30">
        <f t="shared" ref="C25:D25" si="5">+C24/$E$24</f>
        <v>0.25</v>
      </c>
      <c r="D25" s="31">
        <f t="shared" si="5"/>
        <v>0.375</v>
      </c>
      <c r="E25" s="29">
        <f>SUM(B25:D25)</f>
        <v>1</v>
      </c>
    </row>
    <row r="26" spans="1:26" x14ac:dyDescent="0.2">
      <c r="C26" s="32"/>
    </row>
    <row r="31" spans="1:26" x14ac:dyDescent="0.2">
      <c r="B31" s="33"/>
    </row>
  </sheetData>
  <mergeCells count="26">
    <mergeCell ref="B5:F5"/>
    <mergeCell ref="A1:B3"/>
    <mergeCell ref="C1:X3"/>
    <mergeCell ref="Y1:Z1"/>
    <mergeCell ref="Y2:Z2"/>
    <mergeCell ref="Y3:Z3"/>
    <mergeCell ref="L10:R10"/>
    <mergeCell ref="T10:U10"/>
    <mergeCell ref="V10:Z10"/>
    <mergeCell ref="B6:F6"/>
    <mergeCell ref="A10:A11"/>
    <mergeCell ref="B10:B11"/>
    <mergeCell ref="C10:C11"/>
    <mergeCell ref="D10:D11"/>
    <mergeCell ref="E10:E11"/>
    <mergeCell ref="F10:F11"/>
    <mergeCell ref="B7:F7"/>
    <mergeCell ref="B8:F8"/>
    <mergeCell ref="G10:G11"/>
    <mergeCell ref="H10:H11"/>
    <mergeCell ref="I10:K10"/>
    <mergeCell ref="A12:A20"/>
    <mergeCell ref="B12:B20"/>
    <mergeCell ref="C12:C20"/>
    <mergeCell ref="D12:D20"/>
    <mergeCell ref="A22:E22"/>
  </mergeCells>
  <conditionalFormatting sqref="O12:O20">
    <cfRule type="containsText" dxfId="11" priority="1" operator="containsText" text="ALTO">
      <formula>NOT(ISERROR(SEARCH("ALTO",O12)))</formula>
    </cfRule>
    <cfRule type="containsText" dxfId="10" priority="2" operator="containsText" text="MEDIO">
      <formula>NOT(ISERROR(SEARCH("MEDIO",O12)))</formula>
    </cfRule>
    <cfRule type="containsText" dxfId="9" priority="3" operator="containsText" text="BAJO">
      <formula>NOT(ISERROR(SEARCH("BAJO",O12)))</formula>
    </cfRule>
  </conditionalFormatting>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E6583-637B-4CB3-A36D-F7978BFC16EA}">
  <sheetPr>
    <tabColor theme="5"/>
  </sheetPr>
  <dimension ref="A1:Z31"/>
  <sheetViews>
    <sheetView zoomScale="60" zoomScaleNormal="60" workbookViewId="0">
      <selection activeCell="J28" sqref="J28"/>
    </sheetView>
  </sheetViews>
  <sheetFormatPr baseColWidth="10" defaultColWidth="11.5" defaultRowHeight="15"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60"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60"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60"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60"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2.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8.75" customHeight="1" x14ac:dyDescent="0.2">
      <c r="A6" s="4" t="s">
        <v>4</v>
      </c>
      <c r="B6" s="118" t="s">
        <v>308</v>
      </c>
      <c r="C6" s="118"/>
      <c r="D6" s="118"/>
      <c r="E6" s="118"/>
      <c r="F6" s="119"/>
      <c r="G6" s="3"/>
      <c r="H6" s="3"/>
      <c r="I6" s="3"/>
      <c r="J6" s="3"/>
      <c r="K6" s="3"/>
      <c r="L6" s="3"/>
      <c r="M6" s="3"/>
      <c r="N6" s="3"/>
      <c r="O6" s="3"/>
      <c r="P6" s="3"/>
      <c r="Q6" s="3"/>
      <c r="R6" s="3"/>
      <c r="S6" s="3"/>
      <c r="T6" s="3"/>
      <c r="U6" s="3"/>
      <c r="V6" s="3"/>
      <c r="W6" s="3"/>
      <c r="X6" s="3"/>
      <c r="Y6" s="3"/>
      <c r="Z6" s="3"/>
    </row>
    <row r="7" spans="1:26" ht="54.75" customHeight="1" thickBot="1" x14ac:dyDescent="0.25">
      <c r="A7" s="5" t="s">
        <v>6</v>
      </c>
      <c r="B7" s="139" t="s">
        <v>307</v>
      </c>
      <c r="C7" s="139"/>
      <c r="D7" s="139"/>
      <c r="E7" s="139"/>
      <c r="F7" s="140"/>
      <c r="G7" s="3"/>
      <c r="H7" s="3"/>
      <c r="I7" s="3"/>
      <c r="J7" s="3"/>
      <c r="K7" s="3"/>
      <c r="L7" s="3"/>
      <c r="M7" s="3"/>
      <c r="N7" s="3"/>
      <c r="O7" s="3"/>
      <c r="P7" s="3"/>
      <c r="Q7" s="3"/>
      <c r="R7" s="3"/>
      <c r="S7" s="3"/>
      <c r="T7" s="3"/>
      <c r="U7" s="3"/>
      <c r="V7" s="3"/>
      <c r="W7" s="3"/>
      <c r="X7" s="3"/>
      <c r="Y7" s="3"/>
      <c r="Z7" s="3"/>
    </row>
    <row r="8" spans="1:26" ht="60" customHeight="1" thickBot="1" x14ac:dyDescent="0.25">
      <c r="A8" s="5" t="s">
        <v>291</v>
      </c>
      <c r="B8" s="189">
        <v>45231</v>
      </c>
      <c r="C8" s="170"/>
      <c r="D8" s="170"/>
      <c r="E8" s="170"/>
      <c r="F8" s="171"/>
      <c r="G8" s="3"/>
      <c r="H8" s="3"/>
      <c r="I8" s="3"/>
      <c r="J8" s="3"/>
      <c r="K8" s="3"/>
      <c r="L8" s="3"/>
      <c r="M8" s="3"/>
      <c r="N8" s="3"/>
      <c r="O8" s="3"/>
      <c r="P8" s="3"/>
      <c r="Q8" s="3"/>
      <c r="R8" s="3"/>
      <c r="S8" s="3"/>
      <c r="T8" s="3"/>
      <c r="U8" s="3"/>
      <c r="V8" s="3"/>
      <c r="W8" s="3"/>
      <c r="X8" s="3"/>
      <c r="Y8" s="3"/>
      <c r="Z8" s="3"/>
    </row>
    <row r="9" spans="1:26" ht="60" customHeight="1" thickBot="1" x14ac:dyDescent="0.25">
      <c r="A9" s="106"/>
      <c r="B9" s="114"/>
      <c r="C9" s="106"/>
      <c r="D9" s="106"/>
      <c r="E9" s="106"/>
      <c r="F9" s="106"/>
      <c r="G9" s="3"/>
      <c r="H9" s="3"/>
      <c r="I9" s="3"/>
      <c r="J9" s="3"/>
      <c r="K9" s="3"/>
      <c r="L9" s="3"/>
      <c r="M9" s="3"/>
      <c r="N9" s="3"/>
      <c r="O9" s="3"/>
      <c r="P9" s="3"/>
      <c r="Q9" s="3"/>
      <c r="R9" s="3"/>
      <c r="S9" s="3"/>
      <c r="T9" s="3"/>
      <c r="U9" s="3"/>
      <c r="V9" s="3"/>
      <c r="W9" s="3"/>
      <c r="X9" s="3"/>
      <c r="Y9" s="3"/>
      <c r="Z9" s="3"/>
    </row>
    <row r="10" spans="1:26" ht="60" customHeight="1" thickTop="1" x14ac:dyDescent="0.2">
      <c r="A10" s="141" t="s">
        <v>387</v>
      </c>
      <c r="B10" s="143" t="s">
        <v>8</v>
      </c>
      <c r="C10" s="145" t="s">
        <v>9</v>
      </c>
      <c r="D10" s="141" t="s">
        <v>10</v>
      </c>
      <c r="E10" s="145" t="s">
        <v>11</v>
      </c>
      <c r="F10" s="145" t="s">
        <v>12</v>
      </c>
      <c r="G10" s="145" t="s">
        <v>13</v>
      </c>
      <c r="H10" s="145" t="s">
        <v>14</v>
      </c>
      <c r="I10" s="84"/>
      <c r="J10" s="84"/>
      <c r="K10" s="84"/>
      <c r="L10" s="84"/>
      <c r="M10" s="84"/>
      <c r="N10" s="84"/>
      <c r="O10" s="84"/>
      <c r="P10" s="84"/>
      <c r="Q10" s="84"/>
      <c r="R10" s="84"/>
      <c r="S10" s="84"/>
      <c r="T10" s="84"/>
      <c r="U10" s="84"/>
      <c r="V10" s="84"/>
      <c r="W10" s="84"/>
      <c r="X10" s="84"/>
      <c r="Y10" s="84"/>
      <c r="Z10" s="84"/>
    </row>
    <row r="11" spans="1:26" s="7" customFormat="1" ht="65"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37" customHeight="1" x14ac:dyDescent="0.15">
      <c r="A12" s="148" t="s">
        <v>336</v>
      </c>
      <c r="B12" s="151" t="s">
        <v>309</v>
      </c>
      <c r="C12" s="154" t="s">
        <v>337</v>
      </c>
      <c r="D12" s="154" t="s">
        <v>307</v>
      </c>
      <c r="E12" s="10" t="s">
        <v>50</v>
      </c>
      <c r="F12" s="11" t="s">
        <v>338</v>
      </c>
      <c r="G12" s="12" t="s">
        <v>339</v>
      </c>
      <c r="H12" s="12" t="s">
        <v>88</v>
      </c>
      <c r="I12" s="10" t="s">
        <v>340</v>
      </c>
      <c r="J12" s="10" t="s">
        <v>341</v>
      </c>
      <c r="K12" s="10" t="s">
        <v>342</v>
      </c>
      <c r="L12" s="13">
        <v>2</v>
      </c>
      <c r="M12" s="13">
        <v>2</v>
      </c>
      <c r="N12" s="13">
        <v>4</v>
      </c>
      <c r="O12" s="14" t="str">
        <f t="shared" ref="O12:O20" si="0">IF(AND(N12&gt;1,N12&lt;5),"BAJO",IF(AND(N12&gt;5,N12&lt;9),"MEDIO",IF(AND(N12&gt;9,N12&lt;21),"ALTO",IF(AND(N12&gt;22,N12&lt;41),"MUY ALTO",""))))</f>
        <v>BAJO</v>
      </c>
      <c r="P12" s="13">
        <v>25</v>
      </c>
      <c r="Q12" s="13">
        <f t="shared" ref="Q12:Q20" si="1">+N12*P12</f>
        <v>100</v>
      </c>
      <c r="R12" s="13" t="str">
        <f t="shared" ref="R12:R20" si="2">IF(AND(Q12&lt;21),"IV",IF(AND(Q12&gt;39,Q12&lt;121),"III",IF(AND(Q12&gt;149,Q12&lt;501),"II",IF(AND(Q12&gt;599,Q12&lt;4001),"I",""))))</f>
        <v>III</v>
      </c>
      <c r="S12" s="15" t="s">
        <v>315</v>
      </c>
      <c r="T12" s="10" t="s">
        <v>343</v>
      </c>
      <c r="U12" s="10" t="s">
        <v>316</v>
      </c>
      <c r="V12" s="10" t="s">
        <v>50</v>
      </c>
      <c r="W12" s="10" t="s">
        <v>50</v>
      </c>
      <c r="X12" s="10" t="s">
        <v>50</v>
      </c>
      <c r="Y12" s="10" t="s">
        <v>344</v>
      </c>
      <c r="Z12" s="112"/>
    </row>
    <row r="13" spans="1:26" s="17" customFormat="1" ht="43" customHeight="1" x14ac:dyDescent="0.15">
      <c r="A13" s="149"/>
      <c r="B13" s="152"/>
      <c r="C13" s="155"/>
      <c r="D13" s="155"/>
      <c r="E13" s="10" t="s">
        <v>50</v>
      </c>
      <c r="F13" s="12" t="s">
        <v>345</v>
      </c>
      <c r="G13" s="12" t="s">
        <v>346</v>
      </c>
      <c r="H13" s="10" t="s">
        <v>347</v>
      </c>
      <c r="I13" s="10" t="s">
        <v>348</v>
      </c>
      <c r="J13" s="10" t="s">
        <v>63</v>
      </c>
      <c r="K13" s="10" t="s">
        <v>63</v>
      </c>
      <c r="L13" s="13">
        <v>2</v>
      </c>
      <c r="M13" s="13">
        <v>1</v>
      </c>
      <c r="N13" s="13">
        <f t="shared" ref="N13:N20" si="3">+L13*M13</f>
        <v>2</v>
      </c>
      <c r="O13" s="14" t="str">
        <f t="shared" si="0"/>
        <v>BAJO</v>
      </c>
      <c r="P13" s="13">
        <v>10</v>
      </c>
      <c r="Q13" s="13">
        <f t="shared" si="1"/>
        <v>20</v>
      </c>
      <c r="R13" s="13" t="str">
        <f t="shared" si="2"/>
        <v>IV</v>
      </c>
      <c r="S13" s="15" t="s">
        <v>315</v>
      </c>
      <c r="T13" s="10" t="s">
        <v>343</v>
      </c>
      <c r="U13" s="10" t="s">
        <v>316</v>
      </c>
      <c r="V13" s="10" t="s">
        <v>50</v>
      </c>
      <c r="W13" s="10" t="s">
        <v>50</v>
      </c>
      <c r="X13" s="10" t="s">
        <v>50</v>
      </c>
      <c r="Y13" s="10" t="s">
        <v>349</v>
      </c>
      <c r="Z13" s="10"/>
    </row>
    <row r="14" spans="1:26" s="17" customFormat="1" ht="47" customHeight="1" x14ac:dyDescent="0.15">
      <c r="A14" s="149"/>
      <c r="B14" s="152"/>
      <c r="C14" s="155"/>
      <c r="D14" s="155"/>
      <c r="E14" s="10" t="s">
        <v>50</v>
      </c>
      <c r="F14" s="18" t="s">
        <v>350</v>
      </c>
      <c r="G14" s="12" t="s">
        <v>351</v>
      </c>
      <c r="H14" s="12" t="s">
        <v>352</v>
      </c>
      <c r="I14" s="10" t="s">
        <v>63</v>
      </c>
      <c r="J14" s="10" t="s">
        <v>63</v>
      </c>
      <c r="K14" s="10" t="s">
        <v>63</v>
      </c>
      <c r="L14" s="13">
        <v>2</v>
      </c>
      <c r="M14" s="13">
        <v>2</v>
      </c>
      <c r="N14" s="13">
        <f t="shared" si="3"/>
        <v>4</v>
      </c>
      <c r="O14" s="14" t="str">
        <f t="shared" si="0"/>
        <v>BAJO</v>
      </c>
      <c r="P14" s="13">
        <v>10</v>
      </c>
      <c r="Q14" s="13">
        <f t="shared" si="1"/>
        <v>40</v>
      </c>
      <c r="R14" s="13" t="str">
        <f t="shared" si="2"/>
        <v>III</v>
      </c>
      <c r="S14" s="15" t="s">
        <v>315</v>
      </c>
      <c r="T14" s="10" t="s">
        <v>343</v>
      </c>
      <c r="U14" s="10" t="s">
        <v>326</v>
      </c>
      <c r="V14" s="10" t="s">
        <v>50</v>
      </c>
      <c r="W14" s="10" t="s">
        <v>50</v>
      </c>
      <c r="X14" s="10" t="s">
        <v>50</v>
      </c>
      <c r="Y14" s="10" t="s">
        <v>353</v>
      </c>
      <c r="Z14" s="10"/>
    </row>
    <row r="15" spans="1:26" s="17" customFormat="1" ht="57" customHeight="1" x14ac:dyDescent="0.15">
      <c r="A15" s="149"/>
      <c r="B15" s="152"/>
      <c r="C15" s="155"/>
      <c r="D15" s="155"/>
      <c r="E15" s="10" t="s">
        <v>50</v>
      </c>
      <c r="F15" s="18" t="s">
        <v>354</v>
      </c>
      <c r="G15" s="12" t="s">
        <v>355</v>
      </c>
      <c r="H15" s="12" t="s">
        <v>356</v>
      </c>
      <c r="I15" s="10" t="s">
        <v>63</v>
      </c>
      <c r="J15" s="10" t="s">
        <v>63</v>
      </c>
      <c r="K15" s="10" t="s">
        <v>357</v>
      </c>
      <c r="L15" s="13">
        <v>2</v>
      </c>
      <c r="M15" s="13">
        <v>1</v>
      </c>
      <c r="N15" s="13">
        <v>2</v>
      </c>
      <c r="O15" s="14" t="str">
        <f t="shared" si="0"/>
        <v>BAJO</v>
      </c>
      <c r="P15" s="13">
        <v>10</v>
      </c>
      <c r="Q15" s="13">
        <f t="shared" si="1"/>
        <v>20</v>
      </c>
      <c r="R15" s="13" t="str">
        <f t="shared" si="2"/>
        <v>IV</v>
      </c>
      <c r="S15" s="15" t="s">
        <v>315</v>
      </c>
      <c r="T15" s="10" t="s">
        <v>343</v>
      </c>
      <c r="U15" s="10" t="s">
        <v>330</v>
      </c>
      <c r="V15" s="10" t="s">
        <v>50</v>
      </c>
      <c r="W15" s="10" t="s">
        <v>50</v>
      </c>
      <c r="X15" s="10" t="s">
        <v>50</v>
      </c>
      <c r="Y15" s="10" t="s">
        <v>353</v>
      </c>
      <c r="Z15" s="10"/>
    </row>
    <row r="16" spans="1:26" s="17" customFormat="1" ht="38" customHeight="1" x14ac:dyDescent="0.15">
      <c r="A16" s="149"/>
      <c r="B16" s="152"/>
      <c r="C16" s="155"/>
      <c r="D16" s="155"/>
      <c r="E16" s="10" t="s">
        <v>50</v>
      </c>
      <c r="F16" s="18" t="s">
        <v>358</v>
      </c>
      <c r="G16" s="12" t="s">
        <v>359</v>
      </c>
      <c r="H16" s="10" t="s">
        <v>360</v>
      </c>
      <c r="I16" s="10" t="s">
        <v>63</v>
      </c>
      <c r="J16" s="10" t="s">
        <v>361</v>
      </c>
      <c r="K16" s="10" t="s">
        <v>362</v>
      </c>
      <c r="L16" s="13">
        <v>2</v>
      </c>
      <c r="M16" s="13">
        <v>2</v>
      </c>
      <c r="N16" s="13">
        <f t="shared" si="3"/>
        <v>4</v>
      </c>
      <c r="O16" s="14" t="str">
        <f t="shared" si="0"/>
        <v>BAJO</v>
      </c>
      <c r="P16" s="13">
        <v>25</v>
      </c>
      <c r="Q16" s="13">
        <f t="shared" si="1"/>
        <v>100</v>
      </c>
      <c r="R16" s="13" t="str">
        <f t="shared" si="2"/>
        <v>III</v>
      </c>
      <c r="S16" s="15" t="s">
        <v>315</v>
      </c>
      <c r="T16" s="10" t="s">
        <v>343</v>
      </c>
      <c r="U16" s="10" t="s">
        <v>316</v>
      </c>
      <c r="V16" s="10" t="s">
        <v>50</v>
      </c>
      <c r="W16" s="10" t="s">
        <v>50</v>
      </c>
      <c r="X16" s="10" t="s">
        <v>50</v>
      </c>
      <c r="Y16" s="10" t="s">
        <v>363</v>
      </c>
      <c r="Z16" s="10"/>
    </row>
    <row r="17" spans="1:26" s="17" customFormat="1" ht="56" customHeight="1" x14ac:dyDescent="0.15">
      <c r="A17" s="149"/>
      <c r="B17" s="152"/>
      <c r="C17" s="155"/>
      <c r="D17" s="155"/>
      <c r="E17" s="10" t="s">
        <v>50</v>
      </c>
      <c r="F17" s="20" t="s">
        <v>86</v>
      </c>
      <c r="G17" s="12" t="s">
        <v>79</v>
      </c>
      <c r="H17" s="10" t="s">
        <v>87</v>
      </c>
      <c r="I17" s="10" t="s">
        <v>63</v>
      </c>
      <c r="J17" s="10" t="s">
        <v>63</v>
      </c>
      <c r="K17" s="10" t="s">
        <v>63</v>
      </c>
      <c r="L17" s="13">
        <v>6</v>
      </c>
      <c r="M17" s="13">
        <v>2</v>
      </c>
      <c r="N17" s="13">
        <f t="shared" si="3"/>
        <v>12</v>
      </c>
      <c r="O17" s="14" t="str">
        <f t="shared" si="0"/>
        <v>ALTO</v>
      </c>
      <c r="P17" s="13">
        <v>25</v>
      </c>
      <c r="Q17" s="13">
        <f t="shared" si="1"/>
        <v>300</v>
      </c>
      <c r="R17" s="13" t="str">
        <f t="shared" si="2"/>
        <v>II</v>
      </c>
      <c r="S17" s="15" t="str">
        <f t="shared" ref="S17:S20" si="4">IF(R17="I","No aceptable",IF(R17="II","No aceptable o aceptable con control especifico",IF(R17="III","Mejorable",IF(R17="IV","Aceptable"))))</f>
        <v>No aceptable o aceptable con control especifico</v>
      </c>
      <c r="T17" s="10" t="s">
        <v>343</v>
      </c>
      <c r="U17" s="10" t="s">
        <v>88</v>
      </c>
      <c r="V17" s="10" t="s">
        <v>50</v>
      </c>
      <c r="W17" s="10" t="s">
        <v>50</v>
      </c>
      <c r="X17" s="10" t="s">
        <v>50</v>
      </c>
      <c r="Y17" s="10" t="s">
        <v>335</v>
      </c>
      <c r="Z17" s="10" t="s">
        <v>307</v>
      </c>
    </row>
    <row r="18" spans="1:26" s="17" customFormat="1" ht="52" x14ac:dyDescent="0.15">
      <c r="A18" s="149"/>
      <c r="B18" s="152"/>
      <c r="C18" s="155"/>
      <c r="D18" s="155"/>
      <c r="E18" s="10" t="s">
        <v>50</v>
      </c>
      <c r="F18" s="18" t="s">
        <v>94</v>
      </c>
      <c r="G18" s="12" t="s">
        <v>79</v>
      </c>
      <c r="H18" s="12" t="s">
        <v>95</v>
      </c>
      <c r="I18" s="10" t="s">
        <v>63</v>
      </c>
      <c r="J18" s="10" t="s">
        <v>96</v>
      </c>
      <c r="K18" s="10" t="s">
        <v>97</v>
      </c>
      <c r="L18" s="13">
        <v>2</v>
      </c>
      <c r="M18" s="13">
        <v>4</v>
      </c>
      <c r="N18" s="13">
        <f t="shared" si="3"/>
        <v>8</v>
      </c>
      <c r="O18" s="14" t="str">
        <f t="shared" si="0"/>
        <v>MEDIO</v>
      </c>
      <c r="P18" s="13">
        <v>60</v>
      </c>
      <c r="Q18" s="13">
        <f t="shared" si="1"/>
        <v>480</v>
      </c>
      <c r="R18" s="13" t="str">
        <f t="shared" si="2"/>
        <v>II</v>
      </c>
      <c r="S18" s="15" t="str">
        <f t="shared" si="4"/>
        <v>No aceptable o aceptable con control especifico</v>
      </c>
      <c r="T18" s="10" t="s">
        <v>343</v>
      </c>
      <c r="U18" s="10" t="s">
        <v>88</v>
      </c>
      <c r="V18" s="10" t="s">
        <v>63</v>
      </c>
      <c r="W18" s="10" t="s">
        <v>63</v>
      </c>
      <c r="X18" s="10" t="s">
        <v>63</v>
      </c>
      <c r="Y18" s="10" t="s">
        <v>98</v>
      </c>
      <c r="Z18" s="10"/>
    </row>
    <row r="19" spans="1:26" s="17" customFormat="1" ht="65" x14ac:dyDescent="0.15">
      <c r="A19" s="149"/>
      <c r="B19" s="152"/>
      <c r="C19" s="155"/>
      <c r="D19" s="155"/>
      <c r="E19" s="10" t="s">
        <v>50</v>
      </c>
      <c r="F19" s="18" t="s">
        <v>99</v>
      </c>
      <c r="G19" s="12" t="s">
        <v>100</v>
      </c>
      <c r="H19" s="12" t="s">
        <v>101</v>
      </c>
      <c r="I19" s="10" t="s">
        <v>63</v>
      </c>
      <c r="J19" s="10" t="s">
        <v>96</v>
      </c>
      <c r="K19" s="10" t="s">
        <v>97</v>
      </c>
      <c r="L19" s="13">
        <v>2</v>
      </c>
      <c r="M19" s="13">
        <v>4</v>
      </c>
      <c r="N19" s="13">
        <f t="shared" si="3"/>
        <v>8</v>
      </c>
      <c r="O19" s="14" t="str">
        <f t="shared" si="0"/>
        <v>MEDIO</v>
      </c>
      <c r="P19" s="13">
        <v>60</v>
      </c>
      <c r="Q19" s="13">
        <f t="shared" si="1"/>
        <v>480</v>
      </c>
      <c r="R19" s="13" t="str">
        <f t="shared" si="2"/>
        <v>II</v>
      </c>
      <c r="S19" s="15" t="str">
        <f t="shared" si="4"/>
        <v>No aceptable o aceptable con control especifico</v>
      </c>
      <c r="T19" s="10" t="s">
        <v>343</v>
      </c>
      <c r="U19" s="10" t="s">
        <v>88</v>
      </c>
      <c r="V19" s="10" t="s">
        <v>63</v>
      </c>
      <c r="W19" s="10" t="s">
        <v>63</v>
      </c>
      <c r="X19" s="10" t="s">
        <v>63</v>
      </c>
      <c r="Y19" s="10" t="s">
        <v>102</v>
      </c>
      <c r="Z19" s="10" t="s">
        <v>103</v>
      </c>
    </row>
    <row r="20" spans="1:26" ht="53" thickBot="1" x14ac:dyDescent="0.25">
      <c r="A20" s="150"/>
      <c r="B20" s="153"/>
      <c r="C20" s="156"/>
      <c r="D20" s="156"/>
      <c r="E20" s="10" t="s">
        <v>50</v>
      </c>
      <c r="F20" s="18" t="s">
        <v>104</v>
      </c>
      <c r="G20" s="12" t="s">
        <v>105</v>
      </c>
      <c r="H20" s="12" t="s">
        <v>106</v>
      </c>
      <c r="I20" s="10" t="s">
        <v>107</v>
      </c>
      <c r="J20" s="10" t="s">
        <v>108</v>
      </c>
      <c r="K20" s="10" t="s">
        <v>109</v>
      </c>
      <c r="L20" s="13">
        <v>2</v>
      </c>
      <c r="M20" s="13">
        <v>3</v>
      </c>
      <c r="N20" s="13">
        <f t="shared" si="3"/>
        <v>6</v>
      </c>
      <c r="O20" s="14" t="str">
        <f t="shared" si="0"/>
        <v>MEDIO</v>
      </c>
      <c r="P20" s="13">
        <v>25</v>
      </c>
      <c r="Q20" s="13">
        <f t="shared" si="1"/>
        <v>150</v>
      </c>
      <c r="R20" s="13" t="str">
        <f t="shared" si="2"/>
        <v>II</v>
      </c>
      <c r="S20" s="15" t="str">
        <f t="shared" si="4"/>
        <v>No aceptable o aceptable con control especifico</v>
      </c>
      <c r="T20" s="10" t="s">
        <v>343</v>
      </c>
      <c r="U20" s="10" t="s">
        <v>88</v>
      </c>
      <c r="V20" s="10" t="s">
        <v>63</v>
      </c>
      <c r="W20" s="10" t="s">
        <v>63</v>
      </c>
      <c r="X20" s="10" t="s">
        <v>63</v>
      </c>
      <c r="Y20" s="12" t="s">
        <v>110</v>
      </c>
      <c r="Z20" s="10" t="s">
        <v>111</v>
      </c>
    </row>
    <row r="21" spans="1:26" ht="16" thickTop="1" x14ac:dyDescent="0.2"/>
    <row r="22" spans="1:26" ht="16" x14ac:dyDescent="0.2">
      <c r="A22" s="117" t="s">
        <v>112</v>
      </c>
      <c r="B22" s="117"/>
      <c r="C22" s="117"/>
      <c r="D22" s="117"/>
      <c r="E22" s="117"/>
    </row>
    <row r="23" spans="1:26" ht="17" x14ac:dyDescent="0.2">
      <c r="A23" s="21"/>
      <c r="B23" s="22" t="s">
        <v>113</v>
      </c>
      <c r="C23" s="23" t="s">
        <v>21</v>
      </c>
      <c r="D23" s="24" t="s">
        <v>114</v>
      </c>
      <c r="E23" s="25" t="s">
        <v>115</v>
      </c>
    </row>
    <row r="24" spans="1:26" ht="16" x14ac:dyDescent="0.2">
      <c r="A24" s="26" t="s">
        <v>116</v>
      </c>
      <c r="B24" s="27">
        <f>COUNTIF(O:O,"bajo")</f>
        <v>5</v>
      </c>
      <c r="C24" s="25">
        <f>COUNTIF(O12:O19,"MEDIO")</f>
        <v>2</v>
      </c>
      <c r="D24" s="28">
        <f>COUNTIF(O12:O19,"ALTO")</f>
        <v>1</v>
      </c>
      <c r="E24" s="27">
        <f>SUM(B24:D24)</f>
        <v>8</v>
      </c>
    </row>
    <row r="25" spans="1:26" ht="16" x14ac:dyDescent="0.2">
      <c r="A25" s="26" t="s">
        <v>117</v>
      </c>
      <c r="B25" s="29">
        <f>+B24/$E$24</f>
        <v>0.625</v>
      </c>
      <c r="C25" s="30">
        <f t="shared" ref="C25:D25" si="5">+C24/$E$24</f>
        <v>0.25</v>
      </c>
      <c r="D25" s="31">
        <f t="shared" si="5"/>
        <v>0.125</v>
      </c>
      <c r="E25" s="29">
        <f>SUM(B25:D25)</f>
        <v>1</v>
      </c>
    </row>
    <row r="26" spans="1:26" x14ac:dyDescent="0.2">
      <c r="C26" s="32"/>
    </row>
    <row r="31" spans="1:26" x14ac:dyDescent="0.2">
      <c r="B31" s="33"/>
    </row>
  </sheetData>
  <mergeCells count="22">
    <mergeCell ref="B5:F5"/>
    <mergeCell ref="A1:B3"/>
    <mergeCell ref="C1:X3"/>
    <mergeCell ref="Y1:Z1"/>
    <mergeCell ref="Y2:Z2"/>
    <mergeCell ref="Y3:Z3"/>
    <mergeCell ref="A10:A11"/>
    <mergeCell ref="B10:B11"/>
    <mergeCell ref="C10:C11"/>
    <mergeCell ref="D10:D11"/>
    <mergeCell ref="E10:E11"/>
    <mergeCell ref="B7:F7"/>
    <mergeCell ref="B8:F8"/>
    <mergeCell ref="G10:G11"/>
    <mergeCell ref="H10:H11"/>
    <mergeCell ref="B6:F6"/>
    <mergeCell ref="F10:F11"/>
    <mergeCell ref="A12:A20"/>
    <mergeCell ref="B12:B20"/>
    <mergeCell ref="C12:C20"/>
    <mergeCell ref="D12:D20"/>
    <mergeCell ref="A22:E22"/>
  </mergeCells>
  <conditionalFormatting sqref="O12:O20">
    <cfRule type="containsText" dxfId="8" priority="1" operator="containsText" text="ALTO">
      <formula>NOT(ISERROR(SEARCH("ALTO",O12)))</formula>
    </cfRule>
    <cfRule type="containsText" dxfId="7" priority="2" operator="containsText" text="MEDIO">
      <formula>NOT(ISERROR(SEARCH("MEDIO",O12)))</formula>
    </cfRule>
    <cfRule type="containsText" dxfId="6" priority="3" operator="containsText" text="BAJO">
      <formula>NOT(ISERROR(SEARCH("BAJO",O12)))</formula>
    </cfRule>
  </conditionalFormatting>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2B505-4F9A-5243-82D4-01DEE4CC9ACA}">
  <sheetPr>
    <tabColor rgb="FF92D050"/>
  </sheetPr>
  <dimension ref="A1:Z33"/>
  <sheetViews>
    <sheetView topLeftCell="A2" zoomScale="60" zoomScaleNormal="130" workbookViewId="0">
      <selection activeCell="Q17" sqref="Q17"/>
    </sheetView>
  </sheetViews>
  <sheetFormatPr baseColWidth="10" defaultColWidth="11.5" defaultRowHeight="67.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50.6640625" style="1" customWidth="1"/>
    <col min="27" max="16384" width="11.5" style="1"/>
  </cols>
  <sheetData>
    <row r="1" spans="1:26" ht="6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6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6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6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7.2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4.25" customHeight="1" x14ac:dyDescent="0.2">
      <c r="A6" s="4" t="s">
        <v>4</v>
      </c>
      <c r="B6" s="118" t="s">
        <v>393</v>
      </c>
      <c r="C6" s="118"/>
      <c r="D6" s="118"/>
      <c r="E6" s="118"/>
      <c r="F6" s="119"/>
      <c r="G6" s="3"/>
      <c r="H6" s="3"/>
      <c r="I6" s="3"/>
      <c r="J6" s="3"/>
      <c r="K6" s="3"/>
      <c r="L6" s="3"/>
      <c r="M6" s="3"/>
      <c r="N6" s="3"/>
      <c r="O6" s="3"/>
      <c r="P6" s="3"/>
      <c r="Q6" s="3"/>
      <c r="R6" s="3"/>
      <c r="S6" s="3"/>
      <c r="T6" s="3"/>
      <c r="U6" s="3"/>
      <c r="V6" s="3"/>
      <c r="W6" s="3"/>
      <c r="X6" s="3"/>
      <c r="Y6" s="3"/>
      <c r="Z6" s="3"/>
    </row>
    <row r="7" spans="1:26" ht="67.5" customHeight="1" thickBot="1" x14ac:dyDescent="0.25">
      <c r="A7" s="5" t="s">
        <v>291</v>
      </c>
      <c r="B7" s="147">
        <v>45231</v>
      </c>
      <c r="C7" s="139"/>
      <c r="D7" s="139"/>
      <c r="E7" s="139"/>
      <c r="F7" s="140"/>
      <c r="G7" s="3"/>
      <c r="H7" s="3"/>
      <c r="I7" s="3"/>
      <c r="J7" s="3"/>
      <c r="K7" s="3"/>
      <c r="L7" s="3"/>
      <c r="M7" s="3"/>
      <c r="N7" s="3"/>
      <c r="O7" s="3"/>
      <c r="P7" s="3"/>
      <c r="Q7" s="3"/>
      <c r="R7" s="3"/>
      <c r="S7" s="3"/>
      <c r="T7" s="3"/>
      <c r="U7" s="3"/>
      <c r="V7" s="3"/>
      <c r="W7" s="3"/>
      <c r="X7" s="3"/>
      <c r="Y7" s="3"/>
      <c r="Z7" s="3"/>
    </row>
    <row r="8" spans="1:26" ht="67.5" customHeight="1" thickBot="1" x14ac:dyDescent="0.25">
      <c r="A8" s="106"/>
      <c r="B8" s="106"/>
      <c r="C8" s="106"/>
      <c r="D8" s="106"/>
      <c r="E8" s="106"/>
      <c r="F8" s="106"/>
      <c r="G8" s="3"/>
      <c r="H8" s="3"/>
      <c r="I8" s="3"/>
      <c r="J8" s="3"/>
      <c r="K8" s="3"/>
      <c r="L8" s="3"/>
      <c r="M8" s="3"/>
      <c r="N8" s="3"/>
      <c r="O8" s="3"/>
      <c r="P8" s="3"/>
      <c r="Q8" s="3"/>
      <c r="R8" s="3"/>
      <c r="S8" s="3"/>
      <c r="T8" s="3"/>
      <c r="U8" s="3"/>
      <c r="V8" s="3"/>
      <c r="W8" s="3"/>
      <c r="X8" s="3"/>
      <c r="Y8" s="3"/>
      <c r="Z8" s="3"/>
    </row>
    <row r="9" spans="1:26" s="7" customFormat="1" ht="67.5" customHeight="1" thickTop="1" x14ac:dyDescent="0.15">
      <c r="A9" s="141" t="s">
        <v>387</v>
      </c>
      <c r="B9" s="143" t="s">
        <v>8</v>
      </c>
      <c r="C9" s="145" t="s">
        <v>9</v>
      </c>
      <c r="D9" s="141" t="s">
        <v>10</v>
      </c>
      <c r="E9" s="145" t="s">
        <v>11</v>
      </c>
      <c r="F9" s="145" t="s">
        <v>12</v>
      </c>
      <c r="G9" s="145" t="s">
        <v>13</v>
      </c>
      <c r="H9" s="145" t="s">
        <v>14</v>
      </c>
      <c r="I9" s="137" t="s">
        <v>15</v>
      </c>
      <c r="J9" s="137"/>
      <c r="K9" s="137"/>
      <c r="L9" s="137" t="s">
        <v>16</v>
      </c>
      <c r="M9" s="137"/>
      <c r="N9" s="137"/>
      <c r="O9" s="137"/>
      <c r="P9" s="137"/>
      <c r="Q9" s="137"/>
      <c r="R9" s="137"/>
      <c r="S9" s="6" t="s">
        <v>17</v>
      </c>
      <c r="T9" s="137" t="s">
        <v>18</v>
      </c>
      <c r="U9" s="137"/>
      <c r="V9" s="137" t="s">
        <v>19</v>
      </c>
      <c r="W9" s="137"/>
      <c r="X9" s="137"/>
      <c r="Y9" s="137"/>
      <c r="Z9" s="138"/>
    </row>
    <row r="10" spans="1:26" s="7" customFormat="1" ht="67.5" customHeight="1" x14ac:dyDescent="0.15">
      <c r="A10" s="142"/>
      <c r="B10" s="144"/>
      <c r="C10" s="146"/>
      <c r="D10" s="142"/>
      <c r="E10" s="146"/>
      <c r="F10" s="146"/>
      <c r="G10" s="146"/>
      <c r="H10" s="146"/>
      <c r="I10" s="8" t="s">
        <v>20</v>
      </c>
      <c r="J10" s="8" t="s">
        <v>21</v>
      </c>
      <c r="K10" s="8" t="s">
        <v>22</v>
      </c>
      <c r="L10" s="8" t="s">
        <v>23</v>
      </c>
      <c r="M10" s="8" t="s">
        <v>24</v>
      </c>
      <c r="N10" s="8" t="s">
        <v>25</v>
      </c>
      <c r="O10" s="8" t="s">
        <v>26</v>
      </c>
      <c r="P10" s="8" t="s">
        <v>27</v>
      </c>
      <c r="Q10" s="8" t="s">
        <v>28</v>
      </c>
      <c r="R10" s="8" t="s">
        <v>29</v>
      </c>
      <c r="S10" s="8" t="s">
        <v>30</v>
      </c>
      <c r="T10" s="8" t="s">
        <v>31</v>
      </c>
      <c r="U10" s="8" t="s">
        <v>32</v>
      </c>
      <c r="V10" s="8" t="s">
        <v>33</v>
      </c>
      <c r="W10" s="8" t="s">
        <v>34</v>
      </c>
      <c r="X10" s="8" t="s">
        <v>35</v>
      </c>
      <c r="Y10" s="8" t="s">
        <v>36</v>
      </c>
      <c r="Z10" s="9" t="s">
        <v>37</v>
      </c>
    </row>
    <row r="11" spans="1:26" s="17" customFormat="1" ht="67.5" hidden="1" customHeight="1" x14ac:dyDescent="0.15">
      <c r="A11" s="191" t="s">
        <v>393</v>
      </c>
      <c r="B11" s="191" t="s">
        <v>39</v>
      </c>
      <c r="C11" s="192" t="s">
        <v>275</v>
      </c>
      <c r="D11" s="192"/>
      <c r="E11" s="113" t="s">
        <v>42</v>
      </c>
      <c r="F11" s="11" t="s">
        <v>43</v>
      </c>
      <c r="G11" s="12" t="s">
        <v>44</v>
      </c>
      <c r="H11" s="12" t="s">
        <v>45</v>
      </c>
      <c r="I11" s="10" t="s">
        <v>46</v>
      </c>
      <c r="J11" s="10" t="s">
        <v>47</v>
      </c>
      <c r="K11" s="10" t="s">
        <v>48</v>
      </c>
      <c r="L11" s="13">
        <v>2</v>
      </c>
      <c r="M11" s="13">
        <v>3</v>
      </c>
      <c r="N11" s="13">
        <f t="shared" ref="N11:N27" si="0">+L11*M11</f>
        <v>6</v>
      </c>
      <c r="O11" s="14" t="str">
        <f t="shared" ref="O11:O27" si="1">IF(AND(N11&gt;1,N11&lt;5),"BAJO",IF(AND(N11&gt;5,N11&lt;9),"MEDIO",IF(AND(N11&gt;9,N11&lt;21),"ALTO",IF(AND(N11&gt;22,N11&lt;41),"MUY ALTO",""))))</f>
        <v>MEDIO</v>
      </c>
      <c r="P11" s="13">
        <v>10</v>
      </c>
      <c r="Q11" s="13">
        <f t="shared" ref="Q11:Q27" si="2">+N11*P11</f>
        <v>60</v>
      </c>
      <c r="R11" s="13" t="str">
        <f t="shared" ref="R11:R27" si="3">IF(AND(Q11&lt;21),"IV",IF(AND(Q11&gt;39,Q11&lt;121),"III",IF(AND(Q11&gt;149,Q11&lt;501),"II",IF(AND(Q11&gt;599,Q11&lt;4001),"I",""))))</f>
        <v>III</v>
      </c>
      <c r="S11" s="15" t="str">
        <f>IF(R11="I","No aceptable",IF(R11="II","No aceptable o aceptable con control especifico",IF(R11="III","Mejorable",IF(R11="IV","Aceptable"))))</f>
        <v>Mejorable</v>
      </c>
      <c r="T11" s="13">
        <v>20</v>
      </c>
      <c r="U11" s="10" t="s">
        <v>49</v>
      </c>
      <c r="V11" s="10" t="s">
        <v>50</v>
      </c>
      <c r="W11" s="10" t="s">
        <v>50</v>
      </c>
      <c r="X11" s="10" t="s">
        <v>50</v>
      </c>
      <c r="Y11" s="10" t="s">
        <v>51</v>
      </c>
      <c r="Z11" s="16"/>
    </row>
    <row r="12" spans="1:26" s="17" customFormat="1" ht="67.5" hidden="1" customHeight="1" x14ac:dyDescent="0.15">
      <c r="A12" s="191"/>
      <c r="B12" s="191"/>
      <c r="C12" s="192"/>
      <c r="D12" s="192"/>
      <c r="E12" s="113" t="s">
        <v>42</v>
      </c>
      <c r="F12" s="12" t="s">
        <v>52</v>
      </c>
      <c r="G12" s="12" t="s">
        <v>53</v>
      </c>
      <c r="H12" s="10" t="s">
        <v>54</v>
      </c>
      <c r="I12" s="10" t="s">
        <v>55</v>
      </c>
      <c r="J12" s="10" t="s">
        <v>56</v>
      </c>
      <c r="K12" s="10" t="s">
        <v>57</v>
      </c>
      <c r="L12" s="13">
        <v>2</v>
      </c>
      <c r="M12" s="13">
        <v>3</v>
      </c>
      <c r="N12" s="13">
        <f t="shared" si="0"/>
        <v>6</v>
      </c>
      <c r="O12" s="14" t="str">
        <f t="shared" si="1"/>
        <v>MEDIO</v>
      </c>
      <c r="P12" s="13">
        <v>25</v>
      </c>
      <c r="Q12" s="13">
        <f t="shared" si="2"/>
        <v>150</v>
      </c>
      <c r="R12" s="13" t="str">
        <f t="shared" si="3"/>
        <v>II</v>
      </c>
      <c r="S12" s="15" t="str">
        <f t="shared" ref="S12:S15" si="4">IF(R12="I","No aceptable",IF(R12="II","No aceptable o aceptable con control especifico",IF(R12="III","Mejorable",IF(R12="IV","Aceptable"))))</f>
        <v>No aceptable o aceptable con control especifico</v>
      </c>
      <c r="T12" s="13">
        <v>20</v>
      </c>
      <c r="U12" s="10" t="s">
        <v>58</v>
      </c>
      <c r="V12" s="10" t="s">
        <v>50</v>
      </c>
      <c r="W12" s="10" t="s">
        <v>50</v>
      </c>
      <c r="X12" s="10" t="s">
        <v>50</v>
      </c>
      <c r="Y12" s="10" t="s">
        <v>59</v>
      </c>
      <c r="Z12" s="10"/>
    </row>
    <row r="13" spans="1:26" s="17" customFormat="1" ht="67.5" hidden="1" customHeight="1" x14ac:dyDescent="0.15">
      <c r="A13" s="191"/>
      <c r="B13" s="191"/>
      <c r="C13" s="192"/>
      <c r="D13" s="192"/>
      <c r="E13" s="113" t="s">
        <v>42</v>
      </c>
      <c r="F13" s="18" t="s">
        <v>60</v>
      </c>
      <c r="G13" s="12" t="s">
        <v>61</v>
      </c>
      <c r="H13" s="12" t="s">
        <v>62</v>
      </c>
      <c r="I13" s="10" t="s">
        <v>63</v>
      </c>
      <c r="J13" s="10" t="s">
        <v>64</v>
      </c>
      <c r="K13" s="10" t="s">
        <v>65</v>
      </c>
      <c r="L13" s="13">
        <v>2</v>
      </c>
      <c r="M13" s="13">
        <v>3</v>
      </c>
      <c r="N13" s="13">
        <f t="shared" si="0"/>
        <v>6</v>
      </c>
      <c r="O13" s="14" t="str">
        <f t="shared" si="1"/>
        <v>MEDIO</v>
      </c>
      <c r="P13" s="13">
        <v>10</v>
      </c>
      <c r="Q13" s="13">
        <f t="shared" si="2"/>
        <v>60</v>
      </c>
      <c r="R13" s="13" t="str">
        <f t="shared" si="3"/>
        <v>III</v>
      </c>
      <c r="S13" s="15" t="str">
        <f t="shared" si="4"/>
        <v>Mejorable</v>
      </c>
      <c r="T13" s="13">
        <v>20</v>
      </c>
      <c r="U13" s="10" t="s">
        <v>66</v>
      </c>
      <c r="V13" s="10" t="s">
        <v>50</v>
      </c>
      <c r="W13" s="10" t="s">
        <v>50</v>
      </c>
      <c r="X13" s="10" t="s">
        <v>50</v>
      </c>
      <c r="Y13" s="10" t="s">
        <v>67</v>
      </c>
      <c r="Z13" s="10"/>
    </row>
    <row r="14" spans="1:26" s="17" customFormat="1" ht="67.5" hidden="1" customHeight="1" x14ac:dyDescent="0.15">
      <c r="A14" s="191"/>
      <c r="B14" s="191"/>
      <c r="C14" s="192"/>
      <c r="D14" s="192"/>
      <c r="E14" s="113" t="s">
        <v>42</v>
      </c>
      <c r="F14" s="19" t="s">
        <v>68</v>
      </c>
      <c r="G14" s="12" t="s">
        <v>61</v>
      </c>
      <c r="H14" s="12" t="s">
        <v>69</v>
      </c>
      <c r="I14" s="10" t="s">
        <v>63</v>
      </c>
      <c r="J14" s="10" t="s">
        <v>63</v>
      </c>
      <c r="K14" s="10" t="s">
        <v>70</v>
      </c>
      <c r="L14" s="13">
        <v>2</v>
      </c>
      <c r="M14" s="13">
        <v>3</v>
      </c>
      <c r="N14" s="13">
        <f t="shared" si="0"/>
        <v>6</v>
      </c>
      <c r="O14" s="14" t="str">
        <f t="shared" si="1"/>
        <v>MEDIO</v>
      </c>
      <c r="P14" s="13">
        <v>10</v>
      </c>
      <c r="Q14" s="13">
        <f t="shared" si="2"/>
        <v>60</v>
      </c>
      <c r="R14" s="13" t="str">
        <f t="shared" si="3"/>
        <v>III</v>
      </c>
      <c r="S14" s="15" t="str">
        <f t="shared" si="4"/>
        <v>Mejorable</v>
      </c>
      <c r="T14" s="13">
        <v>20</v>
      </c>
      <c r="U14" s="10" t="s">
        <v>66</v>
      </c>
      <c r="V14" s="10" t="s">
        <v>50</v>
      </c>
      <c r="W14" s="10" t="s">
        <v>71</v>
      </c>
      <c r="X14" s="10" t="s">
        <v>72</v>
      </c>
      <c r="Y14" s="10" t="s">
        <v>73</v>
      </c>
      <c r="Z14" s="10"/>
    </row>
    <row r="15" spans="1:26" s="17" customFormat="1" ht="67.5" hidden="1" customHeight="1" x14ac:dyDescent="0.15">
      <c r="A15" s="191"/>
      <c r="B15" s="191"/>
      <c r="C15" s="192"/>
      <c r="D15" s="192"/>
      <c r="E15" s="113" t="s">
        <v>42</v>
      </c>
      <c r="F15" s="18" t="s">
        <v>74</v>
      </c>
      <c r="G15" s="12" t="s">
        <v>61</v>
      </c>
      <c r="H15" s="12" t="s">
        <v>75</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20</v>
      </c>
      <c r="U15" s="10" t="s">
        <v>66</v>
      </c>
      <c r="V15" s="10" t="s">
        <v>50</v>
      </c>
      <c r="W15" s="10" t="s">
        <v>50</v>
      </c>
      <c r="X15" s="10" t="s">
        <v>76</v>
      </c>
      <c r="Y15" s="10" t="s">
        <v>77</v>
      </c>
      <c r="Z15" s="10"/>
    </row>
    <row r="16" spans="1:26" s="17" customFormat="1" ht="67.5" hidden="1" customHeight="1" x14ac:dyDescent="0.15">
      <c r="A16" s="191"/>
      <c r="B16" s="191"/>
      <c r="C16" s="192"/>
      <c r="D16" s="192"/>
      <c r="E16" s="113" t="s">
        <v>42</v>
      </c>
      <c r="F16" s="12" t="s">
        <v>78</v>
      </c>
      <c r="G16" s="12" t="s">
        <v>79</v>
      </c>
      <c r="H16" s="12" t="s">
        <v>80</v>
      </c>
      <c r="I16" s="10" t="s">
        <v>81</v>
      </c>
      <c r="J16" s="10" t="s">
        <v>82</v>
      </c>
      <c r="K16" s="10" t="s">
        <v>83</v>
      </c>
      <c r="L16" s="13">
        <v>2</v>
      </c>
      <c r="M16" s="13">
        <v>3</v>
      </c>
      <c r="N16" s="13">
        <f t="shared" si="0"/>
        <v>6</v>
      </c>
      <c r="O16" s="14" t="str">
        <f t="shared" si="1"/>
        <v>MEDIO</v>
      </c>
      <c r="P16" s="13">
        <v>25</v>
      </c>
      <c r="Q16" s="13">
        <f t="shared" si="2"/>
        <v>150</v>
      </c>
      <c r="R16" s="13" t="str">
        <f t="shared" si="3"/>
        <v>II</v>
      </c>
      <c r="S16" s="15" t="str">
        <f>IF(R16="I","No aceptable",IF(R16="II","No aceptable o aceptable con control especifico",IF(R16="III","Mejorable",IF(R16="IV","Aceptable"))))</f>
        <v>No aceptable o aceptable con control especifico</v>
      </c>
      <c r="T16" s="13">
        <v>20</v>
      </c>
      <c r="U16" s="10" t="s">
        <v>84</v>
      </c>
      <c r="V16" s="10" t="s">
        <v>50</v>
      </c>
      <c r="W16" s="10" t="s">
        <v>50</v>
      </c>
      <c r="X16" s="10" t="s">
        <v>50</v>
      </c>
      <c r="Y16" s="10" t="s">
        <v>85</v>
      </c>
      <c r="Z16" s="16"/>
    </row>
    <row r="17" spans="1:26" s="17" customFormat="1" ht="67.5" customHeight="1" x14ac:dyDescent="0.15">
      <c r="A17" s="191"/>
      <c r="B17" s="191"/>
      <c r="C17" s="192"/>
      <c r="D17" s="192"/>
      <c r="E17" s="113" t="s">
        <v>42</v>
      </c>
      <c r="F17" s="20" t="s">
        <v>86</v>
      </c>
      <c r="G17" s="12" t="s">
        <v>79</v>
      </c>
      <c r="H17" s="10" t="s">
        <v>87</v>
      </c>
      <c r="I17" s="10" t="s">
        <v>63</v>
      </c>
      <c r="J17" s="10" t="s">
        <v>63</v>
      </c>
      <c r="K17" s="10" t="s">
        <v>63</v>
      </c>
      <c r="L17" s="13">
        <v>6</v>
      </c>
      <c r="M17" s="13">
        <v>2</v>
      </c>
      <c r="N17" s="13">
        <f t="shared" si="0"/>
        <v>12</v>
      </c>
      <c r="O17" s="14" t="str">
        <f t="shared" si="1"/>
        <v>ALTO</v>
      </c>
      <c r="P17" s="13">
        <v>25</v>
      </c>
      <c r="Q17" s="13">
        <f t="shared" si="2"/>
        <v>300</v>
      </c>
      <c r="R17" s="13" t="str">
        <f t="shared" si="3"/>
        <v>II</v>
      </c>
      <c r="S17" s="15" t="str">
        <f t="shared" ref="S17:S27" si="5">IF(R17="I","No aceptable",IF(R17="II","No aceptable o aceptable con control especifico",IF(R17="III","Mejorable",IF(R17="IV","Aceptable"))))</f>
        <v>No aceptable o aceptable con control especifico</v>
      </c>
      <c r="T17" s="13">
        <v>20</v>
      </c>
      <c r="U17" s="10" t="s">
        <v>88</v>
      </c>
      <c r="V17" s="10" t="s">
        <v>50</v>
      </c>
      <c r="W17" s="10" t="s">
        <v>50</v>
      </c>
      <c r="X17" s="10" t="s">
        <v>50</v>
      </c>
      <c r="Y17" s="10" t="s">
        <v>89</v>
      </c>
      <c r="Z17" s="10"/>
    </row>
    <row r="18" spans="1:26" s="17" customFormat="1" ht="67.5" hidden="1" customHeight="1" x14ac:dyDescent="0.15">
      <c r="A18" s="191"/>
      <c r="B18" s="191"/>
      <c r="C18" s="192"/>
      <c r="D18" s="192"/>
      <c r="E18" s="113" t="s">
        <v>50</v>
      </c>
      <c r="F18" s="20" t="s">
        <v>90</v>
      </c>
      <c r="G18" s="12" t="s">
        <v>79</v>
      </c>
      <c r="H18" s="10" t="s">
        <v>87</v>
      </c>
      <c r="I18" s="10" t="s">
        <v>63</v>
      </c>
      <c r="J18" s="10" t="s">
        <v>91</v>
      </c>
      <c r="K18" s="10" t="s">
        <v>92</v>
      </c>
      <c r="L18" s="13">
        <v>2</v>
      </c>
      <c r="M18" s="13">
        <v>2</v>
      </c>
      <c r="N18" s="13">
        <f t="shared" si="0"/>
        <v>4</v>
      </c>
      <c r="O18" s="14" t="str">
        <f t="shared" si="1"/>
        <v>BAJO</v>
      </c>
      <c r="P18" s="13">
        <v>60</v>
      </c>
      <c r="Q18" s="13">
        <f t="shared" si="2"/>
        <v>240</v>
      </c>
      <c r="R18" s="13" t="str">
        <f t="shared" si="3"/>
        <v>II</v>
      </c>
      <c r="S18" s="15" t="str">
        <f t="shared" si="5"/>
        <v>No aceptable o aceptable con control especifico</v>
      </c>
      <c r="T18" s="13">
        <v>20</v>
      </c>
      <c r="U18" s="10" t="s">
        <v>88</v>
      </c>
      <c r="V18" s="10" t="s">
        <v>50</v>
      </c>
      <c r="W18" s="10" t="s">
        <v>50</v>
      </c>
      <c r="X18" s="10" t="s">
        <v>50</v>
      </c>
      <c r="Y18" s="10" t="s">
        <v>93</v>
      </c>
      <c r="Z18" s="10"/>
    </row>
    <row r="19" spans="1:26" s="17" customFormat="1" ht="67.5" hidden="1" customHeight="1" x14ac:dyDescent="0.15">
      <c r="A19" s="191"/>
      <c r="B19" s="191"/>
      <c r="C19" s="192"/>
      <c r="D19" s="192"/>
      <c r="E19" s="113" t="s">
        <v>42</v>
      </c>
      <c r="F19" s="18" t="s">
        <v>94</v>
      </c>
      <c r="G19" s="12" t="s">
        <v>79</v>
      </c>
      <c r="H19" s="12" t="s">
        <v>95</v>
      </c>
      <c r="I19" s="10" t="s">
        <v>63</v>
      </c>
      <c r="J19" s="10" t="s">
        <v>96</v>
      </c>
      <c r="K19" s="10" t="s">
        <v>97</v>
      </c>
      <c r="L19" s="13">
        <v>2</v>
      </c>
      <c r="M19" s="13">
        <v>4</v>
      </c>
      <c r="N19" s="13">
        <f t="shared" si="0"/>
        <v>8</v>
      </c>
      <c r="O19" s="14" t="str">
        <f t="shared" si="1"/>
        <v>MEDIO</v>
      </c>
      <c r="P19" s="13">
        <v>60</v>
      </c>
      <c r="Q19" s="13">
        <f t="shared" si="2"/>
        <v>480</v>
      </c>
      <c r="R19" s="13" t="str">
        <f t="shared" si="3"/>
        <v>II</v>
      </c>
      <c r="S19" s="15" t="str">
        <f t="shared" si="5"/>
        <v>No aceptable o aceptable con control especifico</v>
      </c>
      <c r="T19" s="13">
        <v>20</v>
      </c>
      <c r="U19" s="10" t="s">
        <v>88</v>
      </c>
      <c r="V19" s="10" t="s">
        <v>63</v>
      </c>
      <c r="W19" s="10" t="s">
        <v>63</v>
      </c>
      <c r="X19" s="10" t="s">
        <v>63</v>
      </c>
      <c r="Y19" s="10" t="s">
        <v>98</v>
      </c>
      <c r="Z19" s="10"/>
    </row>
    <row r="20" spans="1:26" s="17" customFormat="1" ht="67.5" hidden="1" customHeight="1" x14ac:dyDescent="0.15">
      <c r="A20" s="191"/>
      <c r="B20" s="191"/>
      <c r="C20" s="192"/>
      <c r="D20" s="192"/>
      <c r="E20" s="113" t="s">
        <v>42</v>
      </c>
      <c r="F20" s="18" t="s">
        <v>99</v>
      </c>
      <c r="G20" s="12" t="s">
        <v>100</v>
      </c>
      <c r="H20" s="12" t="s">
        <v>101</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20</v>
      </c>
      <c r="U20" s="10" t="s">
        <v>88</v>
      </c>
      <c r="V20" s="10" t="s">
        <v>63</v>
      </c>
      <c r="W20" s="10" t="s">
        <v>63</v>
      </c>
      <c r="X20" s="10" t="s">
        <v>63</v>
      </c>
      <c r="Y20" s="10" t="s">
        <v>102</v>
      </c>
      <c r="Z20" s="10" t="s">
        <v>103</v>
      </c>
    </row>
    <row r="21" spans="1:26" s="17" customFormat="1" ht="67.5" hidden="1" customHeight="1" x14ac:dyDescent="0.15">
      <c r="A21" s="191"/>
      <c r="B21" s="191"/>
      <c r="C21" s="192"/>
      <c r="D21" s="192"/>
      <c r="E21" s="113" t="s">
        <v>42</v>
      </c>
      <c r="F21" s="18" t="s">
        <v>104</v>
      </c>
      <c r="G21" s="12" t="s">
        <v>105</v>
      </c>
      <c r="H21" s="12" t="s">
        <v>106</v>
      </c>
      <c r="I21" s="10" t="s">
        <v>107</v>
      </c>
      <c r="J21" s="10" t="s">
        <v>108</v>
      </c>
      <c r="K21" s="10" t="s">
        <v>109</v>
      </c>
      <c r="L21" s="13">
        <v>2</v>
      </c>
      <c r="M21" s="13">
        <v>3</v>
      </c>
      <c r="N21" s="13">
        <f t="shared" si="0"/>
        <v>6</v>
      </c>
      <c r="O21" s="14" t="str">
        <f t="shared" si="1"/>
        <v>MEDIO</v>
      </c>
      <c r="P21" s="13">
        <v>25</v>
      </c>
      <c r="Q21" s="13">
        <f t="shared" si="2"/>
        <v>150</v>
      </c>
      <c r="R21" s="13" t="str">
        <f t="shared" si="3"/>
        <v>II</v>
      </c>
      <c r="S21" s="15" t="str">
        <f t="shared" si="5"/>
        <v>No aceptable o aceptable con control especifico</v>
      </c>
      <c r="T21" s="13">
        <v>20</v>
      </c>
      <c r="U21" s="10" t="s">
        <v>88</v>
      </c>
      <c r="V21" s="10" t="s">
        <v>63</v>
      </c>
      <c r="W21" s="10" t="s">
        <v>63</v>
      </c>
      <c r="X21" s="10" t="s">
        <v>63</v>
      </c>
      <c r="Y21" s="12" t="s">
        <v>110</v>
      </c>
      <c r="Z21" s="10" t="s">
        <v>111</v>
      </c>
    </row>
    <row r="22" spans="1:26" s="17" customFormat="1" ht="67.5" hidden="1" customHeight="1" x14ac:dyDescent="0.15">
      <c r="A22" s="191"/>
      <c r="B22" s="191" t="s">
        <v>136</v>
      </c>
      <c r="C22" s="192"/>
      <c r="D22" s="192"/>
      <c r="E22" s="116" t="s">
        <v>42</v>
      </c>
      <c r="F22" s="59" t="s">
        <v>137</v>
      </c>
      <c r="G22" s="60" t="s">
        <v>44</v>
      </c>
      <c r="H22" s="60" t="s">
        <v>138</v>
      </c>
      <c r="I22" s="61" t="s">
        <v>63</v>
      </c>
      <c r="J22" s="61" t="s">
        <v>63</v>
      </c>
      <c r="K22" s="61" t="s">
        <v>139</v>
      </c>
      <c r="L22" s="62">
        <v>2</v>
      </c>
      <c r="M22" s="62">
        <v>3</v>
      </c>
      <c r="N22" s="62">
        <f t="shared" si="0"/>
        <v>6</v>
      </c>
      <c r="O22" s="63" t="str">
        <f t="shared" si="1"/>
        <v>MEDIO</v>
      </c>
      <c r="P22" s="62">
        <v>10</v>
      </c>
      <c r="Q22" s="62">
        <f t="shared" si="2"/>
        <v>60</v>
      </c>
      <c r="R22" s="62" t="str">
        <f t="shared" si="3"/>
        <v>III</v>
      </c>
      <c r="S22" s="64" t="str">
        <f t="shared" si="5"/>
        <v>Mejorable</v>
      </c>
      <c r="T22" s="13">
        <v>20</v>
      </c>
      <c r="U22" s="65" t="s">
        <v>140</v>
      </c>
      <c r="V22" s="65" t="s">
        <v>50</v>
      </c>
      <c r="W22" s="65" t="s">
        <v>50</v>
      </c>
      <c r="X22" s="65" t="s">
        <v>50</v>
      </c>
      <c r="Y22" s="66" t="s">
        <v>141</v>
      </c>
      <c r="Z22" s="66" t="s">
        <v>142</v>
      </c>
    </row>
    <row r="23" spans="1:26" s="17" customFormat="1" ht="67.5" hidden="1" customHeight="1" x14ac:dyDescent="0.15">
      <c r="A23" s="191"/>
      <c r="B23" s="191"/>
      <c r="C23" s="192"/>
      <c r="D23" s="192"/>
      <c r="E23" s="116" t="s">
        <v>42</v>
      </c>
      <c r="F23" s="59" t="s">
        <v>143</v>
      </c>
      <c r="G23" s="60" t="s">
        <v>79</v>
      </c>
      <c r="H23" s="60" t="s">
        <v>144</v>
      </c>
      <c r="I23" s="61" t="s">
        <v>63</v>
      </c>
      <c r="J23" s="61" t="s">
        <v>145</v>
      </c>
      <c r="K23" s="61" t="s">
        <v>146</v>
      </c>
      <c r="L23" s="62">
        <v>2</v>
      </c>
      <c r="M23" s="62">
        <v>3</v>
      </c>
      <c r="N23" s="62">
        <f t="shared" si="0"/>
        <v>6</v>
      </c>
      <c r="O23" s="63" t="str">
        <f t="shared" si="1"/>
        <v>MEDIO</v>
      </c>
      <c r="P23" s="62">
        <v>25</v>
      </c>
      <c r="Q23" s="62">
        <f t="shared" si="2"/>
        <v>150</v>
      </c>
      <c r="R23" s="62" t="str">
        <f t="shared" si="3"/>
        <v>II</v>
      </c>
      <c r="S23" s="64" t="str">
        <f t="shared" si="5"/>
        <v>No aceptable o aceptable con control especifico</v>
      </c>
      <c r="T23" s="13">
        <v>20</v>
      </c>
      <c r="U23" s="65" t="s">
        <v>147</v>
      </c>
      <c r="V23" s="65" t="s">
        <v>50</v>
      </c>
      <c r="W23" s="65" t="s">
        <v>50</v>
      </c>
      <c r="X23" s="65" t="s">
        <v>50</v>
      </c>
      <c r="Y23" s="67" t="s">
        <v>148</v>
      </c>
      <c r="Z23" s="67" t="s">
        <v>149</v>
      </c>
    </row>
    <row r="24" spans="1:26" s="17" customFormat="1" ht="67.5" hidden="1" customHeight="1" x14ac:dyDescent="0.15">
      <c r="A24" s="191"/>
      <c r="B24" s="191"/>
      <c r="C24" s="192"/>
      <c r="D24" s="192"/>
      <c r="E24" s="116" t="s">
        <v>50</v>
      </c>
      <c r="F24" s="59" t="s">
        <v>150</v>
      </c>
      <c r="G24" s="60" t="s">
        <v>79</v>
      </c>
      <c r="H24" s="60" t="s">
        <v>151</v>
      </c>
      <c r="I24" s="61" t="s">
        <v>63</v>
      </c>
      <c r="J24" s="61" t="s">
        <v>63</v>
      </c>
      <c r="K24" s="61" t="s">
        <v>152</v>
      </c>
      <c r="L24" s="62">
        <v>2</v>
      </c>
      <c r="M24" s="62">
        <v>2</v>
      </c>
      <c r="N24" s="62">
        <f t="shared" si="0"/>
        <v>4</v>
      </c>
      <c r="O24" s="63" t="str">
        <f t="shared" si="1"/>
        <v>BAJO</v>
      </c>
      <c r="P24" s="62">
        <v>25</v>
      </c>
      <c r="Q24" s="62">
        <f t="shared" si="2"/>
        <v>100</v>
      </c>
      <c r="R24" s="62" t="str">
        <f t="shared" si="3"/>
        <v>III</v>
      </c>
      <c r="S24" s="64" t="str">
        <f t="shared" si="5"/>
        <v>Mejorable</v>
      </c>
      <c r="T24" s="13">
        <v>20</v>
      </c>
      <c r="U24" s="65" t="s">
        <v>88</v>
      </c>
      <c r="V24" s="65" t="s">
        <v>50</v>
      </c>
      <c r="W24" s="65" t="s">
        <v>50</v>
      </c>
      <c r="X24" s="65" t="s">
        <v>50</v>
      </c>
      <c r="Y24" s="66" t="s">
        <v>153</v>
      </c>
      <c r="Z24" s="68" t="s">
        <v>154</v>
      </c>
    </row>
    <row r="25" spans="1:26" s="17" customFormat="1" ht="67.5" customHeight="1" x14ac:dyDescent="0.15">
      <c r="A25" s="191"/>
      <c r="B25" s="191"/>
      <c r="C25" s="192"/>
      <c r="D25" s="192"/>
      <c r="E25" s="116" t="s">
        <v>50</v>
      </c>
      <c r="F25" s="69" t="s">
        <v>155</v>
      </c>
      <c r="G25" s="70" t="s">
        <v>156</v>
      </c>
      <c r="H25" s="38" t="s">
        <v>87</v>
      </c>
      <c r="I25" s="72" t="s">
        <v>157</v>
      </c>
      <c r="J25" s="72" t="s">
        <v>158</v>
      </c>
      <c r="K25" s="72" t="s">
        <v>159</v>
      </c>
      <c r="L25" s="41">
        <v>6</v>
      </c>
      <c r="M25" s="41">
        <v>2</v>
      </c>
      <c r="N25" s="41">
        <f t="shared" si="0"/>
        <v>12</v>
      </c>
      <c r="O25" s="42" t="str">
        <f t="shared" si="1"/>
        <v>ALTO</v>
      </c>
      <c r="P25" s="41">
        <v>25</v>
      </c>
      <c r="Q25" s="41">
        <f t="shared" si="2"/>
        <v>300</v>
      </c>
      <c r="R25" s="41" t="str">
        <f t="shared" si="3"/>
        <v>II</v>
      </c>
      <c r="S25" s="43" t="str">
        <f t="shared" si="5"/>
        <v>No aceptable o aceptable con control especifico</v>
      </c>
      <c r="T25" s="13">
        <v>20</v>
      </c>
      <c r="U25" s="38" t="s">
        <v>88</v>
      </c>
      <c r="V25" s="38" t="s">
        <v>50</v>
      </c>
      <c r="W25" s="38" t="s">
        <v>50</v>
      </c>
      <c r="X25" s="38" t="s">
        <v>50</v>
      </c>
      <c r="Y25" s="72" t="s">
        <v>160</v>
      </c>
      <c r="Z25" s="45" t="s">
        <v>161</v>
      </c>
    </row>
    <row r="26" spans="1:26" s="17" customFormat="1" ht="67.5" hidden="1" customHeight="1" x14ac:dyDescent="0.15">
      <c r="A26" s="191"/>
      <c r="B26" s="191"/>
      <c r="C26" s="192"/>
      <c r="D26" s="192"/>
      <c r="E26" s="116" t="s">
        <v>42</v>
      </c>
      <c r="F26" s="59" t="s">
        <v>162</v>
      </c>
      <c r="G26" s="60" t="s">
        <v>79</v>
      </c>
      <c r="H26" s="60" t="s">
        <v>163</v>
      </c>
      <c r="I26" s="61" t="s">
        <v>50</v>
      </c>
      <c r="J26" s="61" t="s">
        <v>50</v>
      </c>
      <c r="K26" s="61" t="s">
        <v>50</v>
      </c>
      <c r="L26" s="62">
        <v>2</v>
      </c>
      <c r="M26" s="62">
        <v>2</v>
      </c>
      <c r="N26" s="62">
        <f t="shared" si="0"/>
        <v>4</v>
      </c>
      <c r="O26" s="63" t="str">
        <f t="shared" si="1"/>
        <v>BAJO</v>
      </c>
      <c r="P26" s="62">
        <v>25</v>
      </c>
      <c r="Q26" s="62">
        <f t="shared" si="2"/>
        <v>100</v>
      </c>
      <c r="R26" s="62" t="str">
        <f t="shared" si="3"/>
        <v>III</v>
      </c>
      <c r="S26" s="64" t="str">
        <f t="shared" si="5"/>
        <v>Mejorable</v>
      </c>
      <c r="T26" s="13">
        <v>20</v>
      </c>
      <c r="U26" s="65" t="s">
        <v>88</v>
      </c>
      <c r="V26" s="65" t="s">
        <v>50</v>
      </c>
      <c r="W26" s="65" t="s">
        <v>50</v>
      </c>
      <c r="X26" s="65" t="s">
        <v>50</v>
      </c>
      <c r="Y26" s="66" t="s">
        <v>164</v>
      </c>
      <c r="Z26" s="68" t="s">
        <v>165</v>
      </c>
    </row>
    <row r="27" spans="1:26" s="17" customFormat="1" ht="102" hidden="1" customHeight="1" x14ac:dyDescent="0.15">
      <c r="A27" s="191"/>
      <c r="B27" s="109" t="s">
        <v>306</v>
      </c>
      <c r="C27" s="192"/>
      <c r="D27" s="192"/>
      <c r="E27" s="113" t="s">
        <v>50</v>
      </c>
      <c r="F27" s="19" t="s">
        <v>301</v>
      </c>
      <c r="G27" s="12" t="s">
        <v>79</v>
      </c>
      <c r="H27" s="12" t="s">
        <v>302</v>
      </c>
      <c r="I27" s="10" t="s">
        <v>63</v>
      </c>
      <c r="J27" s="10" t="s">
        <v>63</v>
      </c>
      <c r="K27" s="10" t="s">
        <v>303</v>
      </c>
      <c r="L27" s="13">
        <v>2</v>
      </c>
      <c r="M27" s="13">
        <v>1</v>
      </c>
      <c r="N27" s="13">
        <f t="shared" si="0"/>
        <v>2</v>
      </c>
      <c r="O27" s="14" t="str">
        <f t="shared" si="1"/>
        <v>BAJO</v>
      </c>
      <c r="P27" s="13">
        <v>25</v>
      </c>
      <c r="Q27" s="13">
        <f t="shared" si="2"/>
        <v>50</v>
      </c>
      <c r="R27" s="13" t="str">
        <f t="shared" si="3"/>
        <v>III</v>
      </c>
      <c r="S27" s="15" t="str">
        <f t="shared" si="5"/>
        <v>Mejorable</v>
      </c>
      <c r="T27" s="13">
        <v>20</v>
      </c>
      <c r="U27" s="10" t="s">
        <v>88</v>
      </c>
      <c r="V27" s="10" t="s">
        <v>63</v>
      </c>
      <c r="W27" s="10" t="s">
        <v>63</v>
      </c>
      <c r="X27" s="10" t="s">
        <v>63</v>
      </c>
      <c r="Y27" s="10" t="s">
        <v>304</v>
      </c>
      <c r="Z27" s="10"/>
    </row>
    <row r="29" spans="1:26" ht="67.5" customHeight="1" x14ac:dyDescent="0.2">
      <c r="A29" s="117" t="s">
        <v>112</v>
      </c>
      <c r="B29" s="117"/>
      <c r="C29" s="117"/>
      <c r="D29" s="117"/>
      <c r="E29" s="117"/>
    </row>
    <row r="30" spans="1:26" ht="67.5" customHeight="1" x14ac:dyDescent="0.2">
      <c r="A30" s="21"/>
      <c r="B30" s="22" t="s">
        <v>113</v>
      </c>
      <c r="C30" s="23" t="s">
        <v>21</v>
      </c>
      <c r="D30" s="24" t="s">
        <v>114</v>
      </c>
      <c r="E30" s="25" t="s">
        <v>115</v>
      </c>
    </row>
    <row r="31" spans="1:26" ht="67.5" customHeight="1" x14ac:dyDescent="0.2">
      <c r="A31" s="26" t="s">
        <v>116</v>
      </c>
      <c r="B31" s="27">
        <v>0</v>
      </c>
      <c r="C31" s="25">
        <v>0</v>
      </c>
      <c r="D31" s="28">
        <f>COUNTIF(O:O,"ALTO")</f>
        <v>2</v>
      </c>
      <c r="E31" s="27">
        <f>SUM(B31:D31)</f>
        <v>2</v>
      </c>
    </row>
    <row r="32" spans="1:26" ht="67.5" customHeight="1" x14ac:dyDescent="0.2">
      <c r="A32" s="26" t="s">
        <v>117</v>
      </c>
      <c r="B32" s="29">
        <f>+B31/$E$31</f>
        <v>0</v>
      </c>
      <c r="C32" s="29">
        <f t="shared" ref="C32:E32" si="6">+C31/$E$31</f>
        <v>0</v>
      </c>
      <c r="D32" s="29">
        <f t="shared" si="6"/>
        <v>1</v>
      </c>
      <c r="E32" s="29">
        <f t="shared" si="6"/>
        <v>1</v>
      </c>
    </row>
    <row r="33" spans="3:3" ht="67.5" customHeight="1" x14ac:dyDescent="0.2">
      <c r="C33" s="32"/>
    </row>
  </sheetData>
  <mergeCells count="26">
    <mergeCell ref="A29:E29"/>
    <mergeCell ref="G9:G10"/>
    <mergeCell ref="H9:H10"/>
    <mergeCell ref="I9:K9"/>
    <mergeCell ref="L9:R9"/>
    <mergeCell ref="A9:A10"/>
    <mergeCell ref="A11:A27"/>
    <mergeCell ref="B11:B21"/>
    <mergeCell ref="C11:C27"/>
    <mergeCell ref="D11:D27"/>
    <mergeCell ref="B22:B26"/>
    <mergeCell ref="T9:U9"/>
    <mergeCell ref="V9:Z9"/>
    <mergeCell ref="B6:F6"/>
    <mergeCell ref="B7:F7"/>
    <mergeCell ref="B9:B10"/>
    <mergeCell ref="C9:C10"/>
    <mergeCell ref="D9:D10"/>
    <mergeCell ref="E9:E10"/>
    <mergeCell ref="F9:F10"/>
    <mergeCell ref="B5:F5"/>
    <mergeCell ref="A1:B3"/>
    <mergeCell ref="C1:X3"/>
    <mergeCell ref="Y1:Z1"/>
    <mergeCell ref="Y2:Z2"/>
    <mergeCell ref="Y3:Z3"/>
  </mergeCells>
  <conditionalFormatting sqref="O11:O27">
    <cfRule type="containsText" dxfId="5" priority="1" operator="containsText" text="ALTO">
      <formula>NOT(ISERROR(SEARCH("ALTO",O11)))</formula>
    </cfRule>
    <cfRule type="containsText" dxfId="4" priority="2" operator="containsText" text="MEDIO">
      <formula>NOT(ISERROR(SEARCH("MEDIO",O11)))</formula>
    </cfRule>
    <cfRule type="containsText" dxfId="3" priority="3" operator="containsText" text="BAJO">
      <formula>NOT(ISERROR(SEARCH("BAJO",O11)))</formula>
    </cfRule>
  </conditionalFormatting>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EFDD6-626D-4656-8A1B-14631713DCE0}">
  <sheetPr>
    <tabColor theme="5"/>
  </sheetPr>
  <dimension ref="A1:Z31"/>
  <sheetViews>
    <sheetView topLeftCell="A5" zoomScale="50" zoomScaleNormal="110" workbookViewId="0">
      <selection activeCell="C1" sqref="C1:X3"/>
    </sheetView>
  </sheetViews>
  <sheetFormatPr baseColWidth="10" defaultColWidth="11.5" defaultRowHeight="15"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60"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60"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60"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60"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2.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8.75" customHeight="1" x14ac:dyDescent="0.2">
      <c r="A6" s="4" t="s">
        <v>4</v>
      </c>
      <c r="B6" s="118" t="s">
        <v>308</v>
      </c>
      <c r="C6" s="118"/>
      <c r="D6" s="118"/>
      <c r="E6" s="118"/>
      <c r="F6" s="119"/>
      <c r="G6" s="3"/>
      <c r="H6" s="3"/>
      <c r="I6" s="3"/>
      <c r="J6" s="3"/>
      <c r="K6" s="3"/>
      <c r="L6" s="3"/>
      <c r="M6" s="3"/>
      <c r="N6" s="3"/>
      <c r="O6" s="3"/>
      <c r="P6" s="3"/>
      <c r="Q6" s="3"/>
      <c r="R6" s="3"/>
      <c r="S6" s="3"/>
      <c r="T6" s="3"/>
      <c r="U6" s="3"/>
      <c r="V6" s="3"/>
      <c r="W6" s="3"/>
      <c r="X6" s="3"/>
      <c r="Y6" s="3"/>
      <c r="Z6" s="3"/>
    </row>
    <row r="7" spans="1:26" ht="97.5" customHeight="1" thickBot="1" x14ac:dyDescent="0.25">
      <c r="A7" s="5" t="s">
        <v>6</v>
      </c>
      <c r="B7" s="139" t="s">
        <v>307</v>
      </c>
      <c r="C7" s="139"/>
      <c r="D7" s="139"/>
      <c r="E7" s="139"/>
      <c r="F7" s="140"/>
      <c r="G7" s="3"/>
      <c r="H7" s="3"/>
      <c r="I7" s="3"/>
      <c r="J7" s="3"/>
      <c r="K7" s="3"/>
      <c r="L7" s="3"/>
      <c r="M7" s="3"/>
      <c r="N7" s="3"/>
      <c r="O7" s="3"/>
      <c r="P7" s="3"/>
      <c r="Q7" s="3"/>
      <c r="R7" s="3"/>
      <c r="S7" s="3"/>
      <c r="T7" s="3"/>
      <c r="U7" s="3"/>
      <c r="V7" s="3"/>
      <c r="W7" s="3"/>
      <c r="X7" s="3"/>
      <c r="Y7" s="3"/>
      <c r="Z7" s="3"/>
    </row>
    <row r="8" spans="1:26" ht="60" customHeight="1" thickBot="1" x14ac:dyDescent="0.25">
      <c r="A8" s="5" t="s">
        <v>291</v>
      </c>
      <c r="B8" s="189">
        <v>45231</v>
      </c>
      <c r="C8" s="170"/>
      <c r="D8" s="170"/>
      <c r="E8" s="170"/>
      <c r="F8" s="171"/>
      <c r="G8" s="3"/>
      <c r="H8" s="3"/>
      <c r="I8" s="3"/>
      <c r="J8" s="3"/>
      <c r="K8" s="3"/>
      <c r="L8" s="3"/>
      <c r="M8" s="3"/>
      <c r="N8" s="3"/>
      <c r="O8" s="3"/>
      <c r="P8" s="3"/>
      <c r="Q8" s="3"/>
      <c r="R8" s="3"/>
      <c r="S8" s="3"/>
      <c r="T8" s="3"/>
      <c r="U8" s="3"/>
      <c r="V8" s="3"/>
      <c r="W8" s="3"/>
      <c r="X8" s="3"/>
      <c r="Y8" s="3"/>
      <c r="Z8" s="3"/>
    </row>
    <row r="9" spans="1:26" ht="60" customHeight="1" thickBot="1" x14ac:dyDescent="0.25">
      <c r="A9" s="106"/>
      <c r="B9" s="114"/>
      <c r="C9" s="106"/>
      <c r="D9" s="106"/>
      <c r="E9" s="106"/>
      <c r="F9" s="106"/>
      <c r="G9" s="3"/>
      <c r="H9" s="3"/>
      <c r="I9" s="3"/>
      <c r="J9" s="3"/>
      <c r="K9" s="3"/>
      <c r="L9" s="3"/>
      <c r="M9" s="3"/>
      <c r="N9" s="3"/>
      <c r="O9" s="3"/>
      <c r="P9" s="3"/>
      <c r="Q9" s="3"/>
      <c r="R9" s="3"/>
      <c r="S9" s="3"/>
      <c r="T9" s="3"/>
      <c r="U9" s="3"/>
      <c r="V9" s="3"/>
      <c r="W9" s="3"/>
      <c r="X9" s="3"/>
      <c r="Y9" s="3"/>
      <c r="Z9" s="3"/>
    </row>
    <row r="10" spans="1:26" s="7" customFormat="1" ht="27"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99" t="s">
        <v>18</v>
      </c>
      <c r="U10" s="200"/>
      <c r="V10" s="137" t="s">
        <v>19</v>
      </c>
      <c r="W10" s="137"/>
      <c r="X10" s="137"/>
      <c r="Y10" s="137"/>
      <c r="Z10" s="138"/>
    </row>
    <row r="11" spans="1:26" s="7" customFormat="1" ht="65"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121" customHeight="1" x14ac:dyDescent="0.15">
      <c r="A12" s="148" t="s">
        <v>364</v>
      </c>
      <c r="B12" s="151" t="s">
        <v>365</v>
      </c>
      <c r="C12" s="193" t="s">
        <v>366</v>
      </c>
      <c r="D12" s="196" t="s">
        <v>367</v>
      </c>
      <c r="E12" s="10" t="s">
        <v>42</v>
      </c>
      <c r="F12" s="11" t="s">
        <v>368</v>
      </c>
      <c r="G12" s="12" t="s">
        <v>323</v>
      </c>
      <c r="H12" s="12" t="s">
        <v>369</v>
      </c>
      <c r="I12" s="10" t="s">
        <v>63</v>
      </c>
      <c r="J12" s="10" t="s">
        <v>63</v>
      </c>
      <c r="K12" s="10" t="s">
        <v>63</v>
      </c>
      <c r="L12" s="13">
        <v>2</v>
      </c>
      <c r="M12" s="13">
        <v>2</v>
      </c>
      <c r="N12" s="13">
        <v>4</v>
      </c>
      <c r="O12" s="14" t="str">
        <f t="shared" ref="O12:O20" si="0">IF(AND(N12&gt;1,N12&lt;5),"BAJO",IF(AND(N12&gt;5,N12&lt;9),"MEDIO",IF(AND(N12&gt;9,N12&lt;21),"ALTO",IF(AND(N12&gt;22,N12&lt;41),"MUY ALTO",""))))</f>
        <v>BAJO</v>
      </c>
      <c r="P12" s="13">
        <v>60</v>
      </c>
      <c r="Q12" s="13">
        <v>240</v>
      </c>
      <c r="R12" s="13" t="str">
        <f t="shared" ref="R12:R20" si="1">IF(AND(Q12&lt;21),"IV",IF(AND(Q12&gt;39,Q12&lt;121),"III",IF(AND(Q12&gt;149,Q12&lt;501),"II",IF(AND(Q12&gt;599,Q12&lt;4001),"I",""))))</f>
        <v>II</v>
      </c>
      <c r="S12" s="15" t="s">
        <v>30</v>
      </c>
      <c r="T12" s="10">
        <v>4</v>
      </c>
      <c r="U12" s="10" t="s">
        <v>88</v>
      </c>
      <c r="V12" s="10" t="s">
        <v>63</v>
      </c>
      <c r="W12" s="10" t="s">
        <v>63</v>
      </c>
      <c r="X12" s="10" t="s">
        <v>63</v>
      </c>
      <c r="Y12" s="10" t="s">
        <v>370</v>
      </c>
      <c r="Z12" s="112" t="s">
        <v>371</v>
      </c>
    </row>
    <row r="13" spans="1:26" s="17" customFormat="1" ht="109" customHeight="1" x14ac:dyDescent="0.15">
      <c r="A13" s="149"/>
      <c r="B13" s="152"/>
      <c r="C13" s="194"/>
      <c r="D13" s="197"/>
      <c r="E13" s="10" t="s">
        <v>42</v>
      </c>
      <c r="F13" s="12" t="s">
        <v>372</v>
      </c>
      <c r="G13" s="12" t="s">
        <v>373</v>
      </c>
      <c r="H13" s="10" t="s">
        <v>374</v>
      </c>
      <c r="I13" s="10" t="s">
        <v>63</v>
      </c>
      <c r="J13" s="10" t="s">
        <v>63</v>
      </c>
      <c r="K13" s="10" t="s">
        <v>63</v>
      </c>
      <c r="L13" s="13">
        <v>2</v>
      </c>
      <c r="M13" s="13">
        <v>2</v>
      </c>
      <c r="N13" s="13">
        <v>4</v>
      </c>
      <c r="O13" s="14" t="str">
        <f t="shared" si="0"/>
        <v>BAJO</v>
      </c>
      <c r="P13" s="13">
        <v>25</v>
      </c>
      <c r="Q13" s="13">
        <f t="shared" ref="Q13:Q20" si="2">+N13*P13</f>
        <v>100</v>
      </c>
      <c r="R13" s="13" t="str">
        <f t="shared" si="1"/>
        <v>III</v>
      </c>
      <c r="S13" s="15" t="s">
        <v>315</v>
      </c>
      <c r="T13" s="10">
        <v>4</v>
      </c>
      <c r="U13" s="10" t="s">
        <v>88</v>
      </c>
      <c r="V13" s="10" t="s">
        <v>63</v>
      </c>
      <c r="W13" s="10" t="s">
        <v>63</v>
      </c>
      <c r="X13" s="10" t="s">
        <v>63</v>
      </c>
      <c r="Y13" s="10" t="s">
        <v>370</v>
      </c>
      <c r="Z13" s="112" t="s">
        <v>371</v>
      </c>
    </row>
    <row r="14" spans="1:26" s="17" customFormat="1" ht="115" customHeight="1" x14ac:dyDescent="0.15">
      <c r="A14" s="149"/>
      <c r="B14" s="152"/>
      <c r="C14" s="194"/>
      <c r="D14" s="197"/>
      <c r="E14" s="10" t="s">
        <v>42</v>
      </c>
      <c r="F14" s="18" t="s">
        <v>375</v>
      </c>
      <c r="G14" s="12" t="s">
        <v>319</v>
      </c>
      <c r="H14" s="12" t="s">
        <v>376</v>
      </c>
      <c r="I14" s="10" t="s">
        <v>63</v>
      </c>
      <c r="J14" s="10" t="s">
        <v>63</v>
      </c>
      <c r="K14" s="10" t="s">
        <v>63</v>
      </c>
      <c r="L14" s="13">
        <v>2</v>
      </c>
      <c r="M14" s="13">
        <v>4</v>
      </c>
      <c r="N14" s="13">
        <v>8</v>
      </c>
      <c r="O14" s="14" t="str">
        <f t="shared" si="0"/>
        <v>MEDIO</v>
      </c>
      <c r="P14" s="13">
        <v>10</v>
      </c>
      <c r="Q14" s="13">
        <f t="shared" si="2"/>
        <v>80</v>
      </c>
      <c r="R14" s="13" t="str">
        <f t="shared" si="1"/>
        <v>III</v>
      </c>
      <c r="S14" s="15" t="s">
        <v>315</v>
      </c>
      <c r="T14" s="10">
        <v>4</v>
      </c>
      <c r="U14" s="10" t="s">
        <v>88</v>
      </c>
      <c r="V14" s="10" t="s">
        <v>63</v>
      </c>
      <c r="W14" s="10" t="s">
        <v>63</v>
      </c>
      <c r="X14" s="10" t="s">
        <v>63</v>
      </c>
      <c r="Y14" s="10" t="s">
        <v>377</v>
      </c>
      <c r="Z14" s="10"/>
    </row>
    <row r="15" spans="1:26" s="17" customFormat="1" ht="125" customHeight="1" x14ac:dyDescent="0.15">
      <c r="A15" s="149"/>
      <c r="B15" s="152"/>
      <c r="C15" s="194"/>
      <c r="D15" s="197"/>
      <c r="E15" s="10" t="s">
        <v>42</v>
      </c>
      <c r="F15" s="18" t="s">
        <v>378</v>
      </c>
      <c r="G15" s="12" t="s">
        <v>379</v>
      </c>
      <c r="H15" s="12" t="s">
        <v>380</v>
      </c>
      <c r="I15" s="10" t="s">
        <v>63</v>
      </c>
      <c r="J15" s="10" t="s">
        <v>63</v>
      </c>
      <c r="K15" s="10" t="s">
        <v>63</v>
      </c>
      <c r="L15" s="13">
        <v>2</v>
      </c>
      <c r="M15" s="13">
        <v>2</v>
      </c>
      <c r="N15" s="13">
        <v>4</v>
      </c>
      <c r="O15" s="14" t="str">
        <f t="shared" si="0"/>
        <v>BAJO</v>
      </c>
      <c r="P15" s="13">
        <v>25</v>
      </c>
      <c r="Q15" s="13">
        <f t="shared" si="2"/>
        <v>100</v>
      </c>
      <c r="R15" s="13" t="str">
        <f t="shared" si="1"/>
        <v>III</v>
      </c>
      <c r="S15" s="15" t="s">
        <v>315</v>
      </c>
      <c r="T15" s="10">
        <v>4</v>
      </c>
      <c r="U15" s="10" t="s">
        <v>88</v>
      </c>
      <c r="V15" s="10" t="s">
        <v>63</v>
      </c>
      <c r="W15" s="10" t="s">
        <v>63</v>
      </c>
      <c r="X15" s="10" t="s">
        <v>63</v>
      </c>
      <c r="Y15" s="10" t="s">
        <v>381</v>
      </c>
      <c r="Z15" s="10"/>
    </row>
    <row r="16" spans="1:26" s="17" customFormat="1" ht="54" customHeight="1" x14ac:dyDescent="0.15">
      <c r="A16" s="149"/>
      <c r="B16" s="152"/>
      <c r="C16" s="194"/>
      <c r="D16" s="197"/>
      <c r="E16" s="10" t="s">
        <v>42</v>
      </c>
      <c r="F16" s="18" t="s">
        <v>382</v>
      </c>
      <c r="G16" s="12" t="s">
        <v>383</v>
      </c>
      <c r="H16" s="12" t="s">
        <v>376</v>
      </c>
      <c r="I16" s="10" t="s">
        <v>63</v>
      </c>
      <c r="J16" s="10" t="s">
        <v>384</v>
      </c>
      <c r="K16" s="10" t="s">
        <v>314</v>
      </c>
      <c r="L16" s="13">
        <v>2</v>
      </c>
      <c r="M16" s="13">
        <v>1</v>
      </c>
      <c r="N16" s="13">
        <v>2</v>
      </c>
      <c r="O16" s="14" t="str">
        <f t="shared" si="0"/>
        <v>BAJO</v>
      </c>
      <c r="P16" s="13">
        <v>60</v>
      </c>
      <c r="Q16" s="13">
        <f t="shared" si="2"/>
        <v>120</v>
      </c>
      <c r="R16" s="13" t="str">
        <f t="shared" si="1"/>
        <v>III</v>
      </c>
      <c r="S16" s="15" t="s">
        <v>315</v>
      </c>
      <c r="T16" s="10">
        <v>4</v>
      </c>
      <c r="U16" s="10" t="s">
        <v>88</v>
      </c>
      <c r="V16" s="10" t="s">
        <v>63</v>
      </c>
      <c r="W16" s="10" t="s">
        <v>63</v>
      </c>
      <c r="X16" s="10" t="s">
        <v>63</v>
      </c>
      <c r="Y16" s="10" t="s">
        <v>385</v>
      </c>
      <c r="Z16" s="10"/>
    </row>
    <row r="17" spans="1:26" s="17" customFormat="1" ht="52" x14ac:dyDescent="0.15">
      <c r="A17" s="149"/>
      <c r="B17" s="152"/>
      <c r="C17" s="194"/>
      <c r="D17" s="197"/>
      <c r="E17" s="113" t="s">
        <v>42</v>
      </c>
      <c r="F17" s="20" t="s">
        <v>86</v>
      </c>
      <c r="G17" s="12" t="s">
        <v>79</v>
      </c>
      <c r="H17" s="10" t="s">
        <v>87</v>
      </c>
      <c r="I17" s="10" t="s">
        <v>63</v>
      </c>
      <c r="J17" s="10" t="s">
        <v>63</v>
      </c>
      <c r="K17" s="10" t="s">
        <v>63</v>
      </c>
      <c r="L17" s="13">
        <v>6</v>
      </c>
      <c r="M17" s="13">
        <v>2</v>
      </c>
      <c r="N17" s="13">
        <f t="shared" ref="N17:N20" si="3">+L17*M17</f>
        <v>12</v>
      </c>
      <c r="O17" s="14" t="str">
        <f t="shared" si="0"/>
        <v>ALTO</v>
      </c>
      <c r="P17" s="13">
        <v>25</v>
      </c>
      <c r="Q17" s="13">
        <f t="shared" si="2"/>
        <v>300</v>
      </c>
      <c r="R17" s="13" t="str">
        <f t="shared" si="1"/>
        <v>II</v>
      </c>
      <c r="S17" s="15" t="str">
        <f t="shared" ref="S17:S20" si="4">IF(R17="I","No aceptable",IF(R17="II","No aceptable o aceptable con control especifico",IF(R17="III","Mejorable",IF(R17="IV","Aceptable"))))</f>
        <v>No aceptable o aceptable con control especifico</v>
      </c>
      <c r="T17" s="10" t="s">
        <v>386</v>
      </c>
      <c r="U17" s="10" t="s">
        <v>88</v>
      </c>
      <c r="V17" s="10" t="s">
        <v>63</v>
      </c>
      <c r="W17" s="10" t="s">
        <v>63</v>
      </c>
      <c r="X17" s="10" t="s">
        <v>63</v>
      </c>
      <c r="Y17" s="10" t="s">
        <v>89</v>
      </c>
      <c r="Z17" s="10"/>
    </row>
    <row r="18" spans="1:26" s="17" customFormat="1" ht="52" x14ac:dyDescent="0.15">
      <c r="A18" s="149"/>
      <c r="B18" s="152"/>
      <c r="C18" s="194"/>
      <c r="D18" s="197"/>
      <c r="E18" s="10" t="s">
        <v>42</v>
      </c>
      <c r="F18" s="18" t="s">
        <v>94</v>
      </c>
      <c r="G18" s="12" t="s">
        <v>79</v>
      </c>
      <c r="H18" s="12" t="s">
        <v>95</v>
      </c>
      <c r="I18" s="10" t="s">
        <v>63</v>
      </c>
      <c r="J18" s="10" t="s">
        <v>96</v>
      </c>
      <c r="K18" s="10" t="s">
        <v>97</v>
      </c>
      <c r="L18" s="13">
        <v>2</v>
      </c>
      <c r="M18" s="13">
        <v>4</v>
      </c>
      <c r="N18" s="13">
        <f t="shared" si="3"/>
        <v>8</v>
      </c>
      <c r="O18" s="14" t="str">
        <f t="shared" si="0"/>
        <v>MEDIO</v>
      </c>
      <c r="P18" s="13">
        <v>60</v>
      </c>
      <c r="Q18" s="13">
        <f t="shared" si="2"/>
        <v>480</v>
      </c>
      <c r="R18" s="13" t="str">
        <f t="shared" si="1"/>
        <v>II</v>
      </c>
      <c r="S18" s="15" t="str">
        <f t="shared" si="4"/>
        <v>No aceptable o aceptable con control especifico</v>
      </c>
      <c r="T18" s="10" t="s">
        <v>386</v>
      </c>
      <c r="U18" s="10" t="s">
        <v>88</v>
      </c>
      <c r="V18" s="10" t="s">
        <v>63</v>
      </c>
      <c r="W18" s="10" t="s">
        <v>63</v>
      </c>
      <c r="X18" s="10" t="s">
        <v>63</v>
      </c>
      <c r="Y18" s="10" t="s">
        <v>98</v>
      </c>
      <c r="Z18" s="10"/>
    </row>
    <row r="19" spans="1:26" s="17" customFormat="1" ht="65" x14ac:dyDescent="0.15">
      <c r="A19" s="149"/>
      <c r="B19" s="152"/>
      <c r="C19" s="194"/>
      <c r="D19" s="197"/>
      <c r="E19" s="10" t="s">
        <v>42</v>
      </c>
      <c r="F19" s="18" t="s">
        <v>99</v>
      </c>
      <c r="G19" s="12" t="s">
        <v>100</v>
      </c>
      <c r="H19" s="12" t="s">
        <v>101</v>
      </c>
      <c r="I19" s="10" t="s">
        <v>63</v>
      </c>
      <c r="J19" s="10" t="s">
        <v>96</v>
      </c>
      <c r="K19" s="10" t="s">
        <v>97</v>
      </c>
      <c r="L19" s="13">
        <v>2</v>
      </c>
      <c r="M19" s="13">
        <v>4</v>
      </c>
      <c r="N19" s="13">
        <f t="shared" si="3"/>
        <v>8</v>
      </c>
      <c r="O19" s="14" t="str">
        <f t="shared" si="0"/>
        <v>MEDIO</v>
      </c>
      <c r="P19" s="13">
        <v>60</v>
      </c>
      <c r="Q19" s="13">
        <f t="shared" si="2"/>
        <v>480</v>
      </c>
      <c r="R19" s="13" t="str">
        <f t="shared" si="1"/>
        <v>II</v>
      </c>
      <c r="S19" s="15" t="str">
        <f t="shared" si="4"/>
        <v>No aceptable o aceptable con control especifico</v>
      </c>
      <c r="T19" s="10" t="s">
        <v>386</v>
      </c>
      <c r="U19" s="10" t="s">
        <v>88</v>
      </c>
      <c r="V19" s="10" t="s">
        <v>63</v>
      </c>
      <c r="W19" s="10" t="s">
        <v>63</v>
      </c>
      <c r="X19" s="10" t="s">
        <v>63</v>
      </c>
      <c r="Y19" s="10" t="s">
        <v>102</v>
      </c>
      <c r="Z19" s="10" t="s">
        <v>103</v>
      </c>
    </row>
    <row r="20" spans="1:26" ht="53" thickBot="1" x14ac:dyDescent="0.25">
      <c r="A20" s="150"/>
      <c r="B20" s="153"/>
      <c r="C20" s="195"/>
      <c r="D20" s="198"/>
      <c r="E20" s="10" t="s">
        <v>42</v>
      </c>
      <c r="F20" s="18" t="s">
        <v>104</v>
      </c>
      <c r="G20" s="12" t="s">
        <v>105</v>
      </c>
      <c r="H20" s="12" t="s">
        <v>106</v>
      </c>
      <c r="I20" s="10" t="s">
        <v>107</v>
      </c>
      <c r="J20" s="10" t="s">
        <v>108</v>
      </c>
      <c r="K20" s="10" t="s">
        <v>109</v>
      </c>
      <c r="L20" s="13">
        <v>2</v>
      </c>
      <c r="M20" s="13">
        <v>3</v>
      </c>
      <c r="N20" s="13">
        <f t="shared" si="3"/>
        <v>6</v>
      </c>
      <c r="O20" s="14" t="str">
        <f t="shared" si="0"/>
        <v>MEDIO</v>
      </c>
      <c r="P20" s="13">
        <v>25</v>
      </c>
      <c r="Q20" s="13">
        <f t="shared" si="2"/>
        <v>150</v>
      </c>
      <c r="R20" s="13" t="str">
        <f t="shared" si="1"/>
        <v>II</v>
      </c>
      <c r="S20" s="15" t="str">
        <f t="shared" si="4"/>
        <v>No aceptable o aceptable con control especifico</v>
      </c>
      <c r="T20" s="10" t="s">
        <v>386</v>
      </c>
      <c r="U20" s="10" t="s">
        <v>88</v>
      </c>
      <c r="V20" s="10" t="s">
        <v>63</v>
      </c>
      <c r="W20" s="10" t="s">
        <v>63</v>
      </c>
      <c r="X20" s="10" t="s">
        <v>63</v>
      </c>
      <c r="Y20" s="12" t="s">
        <v>110</v>
      </c>
      <c r="Z20" s="10" t="s">
        <v>111</v>
      </c>
    </row>
    <row r="21" spans="1:26" ht="16" thickTop="1" x14ac:dyDescent="0.2"/>
    <row r="22" spans="1:26" ht="16" x14ac:dyDescent="0.2">
      <c r="A22" s="117" t="s">
        <v>112</v>
      </c>
      <c r="B22" s="117"/>
      <c r="C22" s="117"/>
      <c r="D22" s="117"/>
      <c r="E22" s="117"/>
    </row>
    <row r="23" spans="1:26" ht="17" x14ac:dyDescent="0.2">
      <c r="A23" s="21"/>
      <c r="B23" s="22" t="s">
        <v>113</v>
      </c>
      <c r="C23" s="23" t="s">
        <v>21</v>
      </c>
      <c r="D23" s="24" t="s">
        <v>114</v>
      </c>
      <c r="E23" s="25" t="s">
        <v>115</v>
      </c>
    </row>
    <row r="24" spans="1:26" ht="16" x14ac:dyDescent="0.2">
      <c r="A24" s="26" t="s">
        <v>116</v>
      </c>
      <c r="B24" s="27">
        <f>COUNTIF(O:O,"bajo")</f>
        <v>4</v>
      </c>
      <c r="C24" s="25">
        <f>COUNTIF(O12:O19,"MEDIO")</f>
        <v>3</v>
      </c>
      <c r="D24" s="28">
        <f>COUNTIF(O12:O19,"ALTO")</f>
        <v>1</v>
      </c>
      <c r="E24" s="27">
        <f>SUM(B24:D24)</f>
        <v>8</v>
      </c>
    </row>
    <row r="25" spans="1:26" ht="16" x14ac:dyDescent="0.2">
      <c r="A25" s="26" t="s">
        <v>117</v>
      </c>
      <c r="B25" s="29">
        <f>+B24/$E$24</f>
        <v>0.5</v>
      </c>
      <c r="C25" s="30">
        <f t="shared" ref="C25:D25" si="5">+C24/$E$24</f>
        <v>0.375</v>
      </c>
      <c r="D25" s="31">
        <f t="shared" si="5"/>
        <v>0.125</v>
      </c>
      <c r="E25" s="29">
        <f>SUM(B25:D25)</f>
        <v>1</v>
      </c>
    </row>
    <row r="26" spans="1:26" x14ac:dyDescent="0.2">
      <c r="C26" s="32"/>
    </row>
    <row r="31" spans="1:26" x14ac:dyDescent="0.2">
      <c r="B31" s="33"/>
    </row>
  </sheetData>
  <mergeCells count="26">
    <mergeCell ref="B5:F5"/>
    <mergeCell ref="A1:B3"/>
    <mergeCell ref="C1:X3"/>
    <mergeCell ref="Y1:Z1"/>
    <mergeCell ref="Y2:Z2"/>
    <mergeCell ref="Y3:Z3"/>
    <mergeCell ref="L10:R10"/>
    <mergeCell ref="T10:U10"/>
    <mergeCell ref="V10:Z10"/>
    <mergeCell ref="B6:F6"/>
    <mergeCell ref="A10:A11"/>
    <mergeCell ref="B10:B11"/>
    <mergeCell ref="C10:C11"/>
    <mergeCell ref="D10:D11"/>
    <mergeCell ref="E10:E11"/>
    <mergeCell ref="F10:F11"/>
    <mergeCell ref="B7:F7"/>
    <mergeCell ref="B8:F8"/>
    <mergeCell ref="G10:G11"/>
    <mergeCell ref="H10:H11"/>
    <mergeCell ref="I10:K10"/>
    <mergeCell ref="A12:A20"/>
    <mergeCell ref="B12:B20"/>
    <mergeCell ref="C12:C20"/>
    <mergeCell ref="D12:D20"/>
    <mergeCell ref="A22:E22"/>
  </mergeCells>
  <conditionalFormatting sqref="O12:O20">
    <cfRule type="containsText" dxfId="2" priority="1" operator="containsText" text="ALTO">
      <formula>NOT(ISERROR(SEARCH("ALTO",O12)))</formula>
    </cfRule>
    <cfRule type="containsText" dxfId="1" priority="2" operator="containsText" text="MEDIO">
      <formula>NOT(ISERROR(SEARCH("MEDIO",O12)))</formula>
    </cfRule>
    <cfRule type="containsText" dxfId="0" priority="3" operator="containsText" text="BAJO">
      <formula>NOT(ISERROR(SEARCH("BAJO",O12)))</formula>
    </cfRule>
  </conditionalFormatting>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election activeCell="K28" sqref="K28"/>
    </sheetView>
  </sheetViews>
  <sheetFormatPr baseColWidth="10" defaultColWidth="10.83203125" defaultRowHeight="15" x14ac:dyDescent="0.2"/>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15"/>
  <sheetViews>
    <sheetView workbookViewId="0">
      <selection activeCell="L13" sqref="L13"/>
    </sheetView>
  </sheetViews>
  <sheetFormatPr baseColWidth="10" defaultColWidth="10.83203125" defaultRowHeight="15" x14ac:dyDescent="0.2"/>
  <cols>
    <col min="1" max="1" width="3.33203125" customWidth="1"/>
    <col min="2" max="2" width="18" customWidth="1"/>
    <col min="4" max="4" width="41.5" customWidth="1"/>
    <col min="5" max="5" width="3.33203125" customWidth="1"/>
    <col min="8" max="8" width="40.5" customWidth="1"/>
    <col min="9" max="9" width="4.5" customWidth="1"/>
    <col min="12" max="12" width="26.33203125" customWidth="1"/>
    <col min="16" max="16" width="54.33203125" customWidth="1"/>
    <col min="251" max="251" width="18" customWidth="1"/>
    <col min="253" max="253" width="41.5" customWidth="1"/>
    <col min="254" max="254" width="3.33203125" customWidth="1"/>
    <col min="257" max="257" width="40.5" customWidth="1"/>
    <col min="258" max="258" width="4.5" customWidth="1"/>
    <col min="261" max="261" width="26.33203125" customWidth="1"/>
    <col min="262" max="262" width="5.33203125" customWidth="1"/>
    <col min="272" max="272" width="54.33203125" customWidth="1"/>
    <col min="507" max="507" width="18" customWidth="1"/>
    <col min="509" max="509" width="41.5" customWidth="1"/>
    <col min="510" max="510" width="3.33203125" customWidth="1"/>
    <col min="513" max="513" width="40.5" customWidth="1"/>
    <col min="514" max="514" width="4.5" customWidth="1"/>
    <col min="517" max="517" width="26.33203125" customWidth="1"/>
    <col min="518" max="518" width="5.33203125" customWidth="1"/>
    <col min="528" max="528" width="54.33203125" customWidth="1"/>
    <col min="763" max="763" width="18" customWidth="1"/>
    <col min="765" max="765" width="41.5" customWidth="1"/>
    <col min="766" max="766" width="3.33203125" customWidth="1"/>
    <col min="769" max="769" width="40.5" customWidth="1"/>
    <col min="770" max="770" width="4.5" customWidth="1"/>
    <col min="773" max="773" width="26.33203125" customWidth="1"/>
    <col min="774" max="774" width="5.33203125" customWidth="1"/>
    <col min="784" max="784" width="54.33203125" customWidth="1"/>
    <col min="1019" max="1019" width="18" customWidth="1"/>
    <col min="1021" max="1021" width="41.5" customWidth="1"/>
    <col min="1022" max="1022" width="3.33203125" customWidth="1"/>
    <col min="1025" max="1025" width="40.5" customWidth="1"/>
    <col min="1026" max="1026" width="4.5" customWidth="1"/>
    <col min="1029" max="1029" width="26.33203125" customWidth="1"/>
    <col min="1030" max="1030" width="5.33203125" customWidth="1"/>
    <col min="1040" max="1040" width="54.33203125" customWidth="1"/>
    <col min="1275" max="1275" width="18" customWidth="1"/>
    <col min="1277" max="1277" width="41.5" customWidth="1"/>
    <col min="1278" max="1278" width="3.33203125" customWidth="1"/>
    <col min="1281" max="1281" width="40.5" customWidth="1"/>
    <col min="1282" max="1282" width="4.5" customWidth="1"/>
    <col min="1285" max="1285" width="26.33203125" customWidth="1"/>
    <col min="1286" max="1286" width="5.33203125" customWidth="1"/>
    <col min="1296" max="1296" width="54.33203125" customWidth="1"/>
    <col min="1531" max="1531" width="18" customWidth="1"/>
    <col min="1533" max="1533" width="41.5" customWidth="1"/>
    <col min="1534" max="1534" width="3.33203125" customWidth="1"/>
    <col min="1537" max="1537" width="40.5" customWidth="1"/>
    <col min="1538" max="1538" width="4.5" customWidth="1"/>
    <col min="1541" max="1541" width="26.33203125" customWidth="1"/>
    <col min="1542" max="1542" width="5.33203125" customWidth="1"/>
    <col min="1552" max="1552" width="54.33203125" customWidth="1"/>
    <col min="1787" max="1787" width="18" customWidth="1"/>
    <col min="1789" max="1789" width="41.5" customWidth="1"/>
    <col min="1790" max="1790" width="3.33203125" customWidth="1"/>
    <col min="1793" max="1793" width="40.5" customWidth="1"/>
    <col min="1794" max="1794" width="4.5" customWidth="1"/>
    <col min="1797" max="1797" width="26.33203125" customWidth="1"/>
    <col min="1798" max="1798" width="5.33203125" customWidth="1"/>
    <col min="1808" max="1808" width="54.33203125" customWidth="1"/>
    <col min="2043" max="2043" width="18" customWidth="1"/>
    <col min="2045" max="2045" width="41.5" customWidth="1"/>
    <col min="2046" max="2046" width="3.33203125" customWidth="1"/>
    <col min="2049" max="2049" width="40.5" customWidth="1"/>
    <col min="2050" max="2050" width="4.5" customWidth="1"/>
    <col min="2053" max="2053" width="26.33203125" customWidth="1"/>
    <col min="2054" max="2054" width="5.33203125" customWidth="1"/>
    <col min="2064" max="2064" width="54.33203125" customWidth="1"/>
    <col min="2299" max="2299" width="18" customWidth="1"/>
    <col min="2301" max="2301" width="41.5" customWidth="1"/>
    <col min="2302" max="2302" width="3.33203125" customWidth="1"/>
    <col min="2305" max="2305" width="40.5" customWidth="1"/>
    <col min="2306" max="2306" width="4.5" customWidth="1"/>
    <col min="2309" max="2309" width="26.33203125" customWidth="1"/>
    <col min="2310" max="2310" width="5.33203125" customWidth="1"/>
    <col min="2320" max="2320" width="54.33203125" customWidth="1"/>
    <col min="2555" max="2555" width="18" customWidth="1"/>
    <col min="2557" max="2557" width="41.5" customWidth="1"/>
    <col min="2558" max="2558" width="3.33203125" customWidth="1"/>
    <col min="2561" max="2561" width="40.5" customWidth="1"/>
    <col min="2562" max="2562" width="4.5" customWidth="1"/>
    <col min="2565" max="2565" width="26.33203125" customWidth="1"/>
    <col min="2566" max="2566" width="5.33203125" customWidth="1"/>
    <col min="2576" max="2576" width="54.33203125" customWidth="1"/>
    <col min="2811" max="2811" width="18" customWidth="1"/>
    <col min="2813" max="2813" width="41.5" customWidth="1"/>
    <col min="2814" max="2814" width="3.33203125" customWidth="1"/>
    <col min="2817" max="2817" width="40.5" customWidth="1"/>
    <col min="2818" max="2818" width="4.5" customWidth="1"/>
    <col min="2821" max="2821" width="26.33203125" customWidth="1"/>
    <col min="2822" max="2822" width="5.33203125" customWidth="1"/>
    <col min="2832" max="2832" width="54.33203125" customWidth="1"/>
    <col min="3067" max="3067" width="18" customWidth="1"/>
    <col min="3069" max="3069" width="41.5" customWidth="1"/>
    <col min="3070" max="3070" width="3.33203125" customWidth="1"/>
    <col min="3073" max="3073" width="40.5" customWidth="1"/>
    <col min="3074" max="3074" width="4.5" customWidth="1"/>
    <col min="3077" max="3077" width="26.33203125" customWidth="1"/>
    <col min="3078" max="3078" width="5.33203125" customWidth="1"/>
    <col min="3088" max="3088" width="54.33203125" customWidth="1"/>
    <col min="3323" max="3323" width="18" customWidth="1"/>
    <col min="3325" max="3325" width="41.5" customWidth="1"/>
    <col min="3326" max="3326" width="3.33203125" customWidth="1"/>
    <col min="3329" max="3329" width="40.5" customWidth="1"/>
    <col min="3330" max="3330" width="4.5" customWidth="1"/>
    <col min="3333" max="3333" width="26.33203125" customWidth="1"/>
    <col min="3334" max="3334" width="5.33203125" customWidth="1"/>
    <col min="3344" max="3344" width="54.33203125" customWidth="1"/>
    <col min="3579" max="3579" width="18" customWidth="1"/>
    <col min="3581" max="3581" width="41.5" customWidth="1"/>
    <col min="3582" max="3582" width="3.33203125" customWidth="1"/>
    <col min="3585" max="3585" width="40.5" customWidth="1"/>
    <col min="3586" max="3586" width="4.5" customWidth="1"/>
    <col min="3589" max="3589" width="26.33203125" customWidth="1"/>
    <col min="3590" max="3590" width="5.33203125" customWidth="1"/>
    <col min="3600" max="3600" width="54.33203125" customWidth="1"/>
    <col min="3835" max="3835" width="18" customWidth="1"/>
    <col min="3837" max="3837" width="41.5" customWidth="1"/>
    <col min="3838" max="3838" width="3.33203125" customWidth="1"/>
    <col min="3841" max="3841" width="40.5" customWidth="1"/>
    <col min="3842" max="3842" width="4.5" customWidth="1"/>
    <col min="3845" max="3845" width="26.33203125" customWidth="1"/>
    <col min="3846" max="3846" width="5.33203125" customWidth="1"/>
    <col min="3856" max="3856" width="54.33203125" customWidth="1"/>
    <col min="4091" max="4091" width="18" customWidth="1"/>
    <col min="4093" max="4093" width="41.5" customWidth="1"/>
    <col min="4094" max="4094" width="3.33203125" customWidth="1"/>
    <col min="4097" max="4097" width="40.5" customWidth="1"/>
    <col min="4098" max="4098" width="4.5" customWidth="1"/>
    <col min="4101" max="4101" width="26.33203125" customWidth="1"/>
    <col min="4102" max="4102" width="5.33203125" customWidth="1"/>
    <col min="4112" max="4112" width="54.33203125" customWidth="1"/>
    <col min="4347" max="4347" width="18" customWidth="1"/>
    <col min="4349" max="4349" width="41.5" customWidth="1"/>
    <col min="4350" max="4350" width="3.33203125" customWidth="1"/>
    <col min="4353" max="4353" width="40.5" customWidth="1"/>
    <col min="4354" max="4354" width="4.5" customWidth="1"/>
    <col min="4357" max="4357" width="26.33203125" customWidth="1"/>
    <col min="4358" max="4358" width="5.33203125" customWidth="1"/>
    <col min="4368" max="4368" width="54.33203125" customWidth="1"/>
    <col min="4603" max="4603" width="18" customWidth="1"/>
    <col min="4605" max="4605" width="41.5" customWidth="1"/>
    <col min="4606" max="4606" width="3.33203125" customWidth="1"/>
    <col min="4609" max="4609" width="40.5" customWidth="1"/>
    <col min="4610" max="4610" width="4.5" customWidth="1"/>
    <col min="4613" max="4613" width="26.33203125" customWidth="1"/>
    <col min="4614" max="4614" width="5.33203125" customWidth="1"/>
    <col min="4624" max="4624" width="54.33203125" customWidth="1"/>
    <col min="4859" max="4859" width="18" customWidth="1"/>
    <col min="4861" max="4861" width="41.5" customWidth="1"/>
    <col min="4862" max="4862" width="3.33203125" customWidth="1"/>
    <col min="4865" max="4865" width="40.5" customWidth="1"/>
    <col min="4866" max="4866" width="4.5" customWidth="1"/>
    <col min="4869" max="4869" width="26.33203125" customWidth="1"/>
    <col min="4870" max="4870" width="5.33203125" customWidth="1"/>
    <col min="4880" max="4880" width="54.33203125" customWidth="1"/>
    <col min="5115" max="5115" width="18" customWidth="1"/>
    <col min="5117" max="5117" width="41.5" customWidth="1"/>
    <col min="5118" max="5118" width="3.33203125" customWidth="1"/>
    <col min="5121" max="5121" width="40.5" customWidth="1"/>
    <col min="5122" max="5122" width="4.5" customWidth="1"/>
    <col min="5125" max="5125" width="26.33203125" customWidth="1"/>
    <col min="5126" max="5126" width="5.33203125" customWidth="1"/>
    <col min="5136" max="5136" width="54.33203125" customWidth="1"/>
    <col min="5371" max="5371" width="18" customWidth="1"/>
    <col min="5373" max="5373" width="41.5" customWidth="1"/>
    <col min="5374" max="5374" width="3.33203125" customWidth="1"/>
    <col min="5377" max="5377" width="40.5" customWidth="1"/>
    <col min="5378" max="5378" width="4.5" customWidth="1"/>
    <col min="5381" max="5381" width="26.33203125" customWidth="1"/>
    <col min="5382" max="5382" width="5.33203125" customWidth="1"/>
    <col min="5392" max="5392" width="54.33203125" customWidth="1"/>
    <col min="5627" max="5627" width="18" customWidth="1"/>
    <col min="5629" max="5629" width="41.5" customWidth="1"/>
    <col min="5630" max="5630" width="3.33203125" customWidth="1"/>
    <col min="5633" max="5633" width="40.5" customWidth="1"/>
    <col min="5634" max="5634" width="4.5" customWidth="1"/>
    <col min="5637" max="5637" width="26.33203125" customWidth="1"/>
    <col min="5638" max="5638" width="5.33203125" customWidth="1"/>
    <col min="5648" max="5648" width="54.33203125" customWidth="1"/>
    <col min="5883" max="5883" width="18" customWidth="1"/>
    <col min="5885" max="5885" width="41.5" customWidth="1"/>
    <col min="5886" max="5886" width="3.33203125" customWidth="1"/>
    <col min="5889" max="5889" width="40.5" customWidth="1"/>
    <col min="5890" max="5890" width="4.5" customWidth="1"/>
    <col min="5893" max="5893" width="26.33203125" customWidth="1"/>
    <col min="5894" max="5894" width="5.33203125" customWidth="1"/>
    <col min="5904" max="5904" width="54.33203125" customWidth="1"/>
    <col min="6139" max="6139" width="18" customWidth="1"/>
    <col min="6141" max="6141" width="41.5" customWidth="1"/>
    <col min="6142" max="6142" width="3.33203125" customWidth="1"/>
    <col min="6145" max="6145" width="40.5" customWidth="1"/>
    <col min="6146" max="6146" width="4.5" customWidth="1"/>
    <col min="6149" max="6149" width="26.33203125" customWidth="1"/>
    <col min="6150" max="6150" width="5.33203125" customWidth="1"/>
    <col min="6160" max="6160" width="54.33203125" customWidth="1"/>
    <col min="6395" max="6395" width="18" customWidth="1"/>
    <col min="6397" max="6397" width="41.5" customWidth="1"/>
    <col min="6398" max="6398" width="3.33203125" customWidth="1"/>
    <col min="6401" max="6401" width="40.5" customWidth="1"/>
    <col min="6402" max="6402" width="4.5" customWidth="1"/>
    <col min="6405" max="6405" width="26.33203125" customWidth="1"/>
    <col min="6406" max="6406" width="5.33203125" customWidth="1"/>
    <col min="6416" max="6416" width="54.33203125" customWidth="1"/>
    <col min="6651" max="6651" width="18" customWidth="1"/>
    <col min="6653" max="6653" width="41.5" customWidth="1"/>
    <col min="6654" max="6654" width="3.33203125" customWidth="1"/>
    <col min="6657" max="6657" width="40.5" customWidth="1"/>
    <col min="6658" max="6658" width="4.5" customWidth="1"/>
    <col min="6661" max="6661" width="26.33203125" customWidth="1"/>
    <col min="6662" max="6662" width="5.33203125" customWidth="1"/>
    <col min="6672" max="6672" width="54.33203125" customWidth="1"/>
    <col min="6907" max="6907" width="18" customWidth="1"/>
    <col min="6909" max="6909" width="41.5" customWidth="1"/>
    <col min="6910" max="6910" width="3.33203125" customWidth="1"/>
    <col min="6913" max="6913" width="40.5" customWidth="1"/>
    <col min="6914" max="6914" width="4.5" customWidth="1"/>
    <col min="6917" max="6917" width="26.33203125" customWidth="1"/>
    <col min="6918" max="6918" width="5.33203125" customWidth="1"/>
    <col min="6928" max="6928" width="54.33203125" customWidth="1"/>
    <col min="7163" max="7163" width="18" customWidth="1"/>
    <col min="7165" max="7165" width="41.5" customWidth="1"/>
    <col min="7166" max="7166" width="3.33203125" customWidth="1"/>
    <col min="7169" max="7169" width="40.5" customWidth="1"/>
    <col min="7170" max="7170" width="4.5" customWidth="1"/>
    <col min="7173" max="7173" width="26.33203125" customWidth="1"/>
    <col min="7174" max="7174" width="5.33203125" customWidth="1"/>
    <col min="7184" max="7184" width="54.33203125" customWidth="1"/>
    <col min="7419" max="7419" width="18" customWidth="1"/>
    <col min="7421" max="7421" width="41.5" customWidth="1"/>
    <col min="7422" max="7422" width="3.33203125" customWidth="1"/>
    <col min="7425" max="7425" width="40.5" customWidth="1"/>
    <col min="7426" max="7426" width="4.5" customWidth="1"/>
    <col min="7429" max="7429" width="26.33203125" customWidth="1"/>
    <col min="7430" max="7430" width="5.33203125" customWidth="1"/>
    <col min="7440" max="7440" width="54.33203125" customWidth="1"/>
    <col min="7675" max="7675" width="18" customWidth="1"/>
    <col min="7677" max="7677" width="41.5" customWidth="1"/>
    <col min="7678" max="7678" width="3.33203125" customWidth="1"/>
    <col min="7681" max="7681" width="40.5" customWidth="1"/>
    <col min="7682" max="7682" width="4.5" customWidth="1"/>
    <col min="7685" max="7685" width="26.33203125" customWidth="1"/>
    <col min="7686" max="7686" width="5.33203125" customWidth="1"/>
    <col min="7696" max="7696" width="54.33203125" customWidth="1"/>
    <col min="7931" max="7931" width="18" customWidth="1"/>
    <col min="7933" max="7933" width="41.5" customWidth="1"/>
    <col min="7934" max="7934" width="3.33203125" customWidth="1"/>
    <col min="7937" max="7937" width="40.5" customWidth="1"/>
    <col min="7938" max="7938" width="4.5" customWidth="1"/>
    <col min="7941" max="7941" width="26.33203125" customWidth="1"/>
    <col min="7942" max="7942" width="5.33203125" customWidth="1"/>
    <col min="7952" max="7952" width="54.33203125" customWidth="1"/>
    <col min="8187" max="8187" width="18" customWidth="1"/>
    <col min="8189" max="8189" width="41.5" customWidth="1"/>
    <col min="8190" max="8190" width="3.33203125" customWidth="1"/>
    <col min="8193" max="8193" width="40.5" customWidth="1"/>
    <col min="8194" max="8194" width="4.5" customWidth="1"/>
    <col min="8197" max="8197" width="26.33203125" customWidth="1"/>
    <col min="8198" max="8198" width="5.33203125" customWidth="1"/>
    <col min="8208" max="8208" width="54.33203125" customWidth="1"/>
    <col min="8443" max="8443" width="18" customWidth="1"/>
    <col min="8445" max="8445" width="41.5" customWidth="1"/>
    <col min="8446" max="8446" width="3.33203125" customWidth="1"/>
    <col min="8449" max="8449" width="40.5" customWidth="1"/>
    <col min="8450" max="8450" width="4.5" customWidth="1"/>
    <col min="8453" max="8453" width="26.33203125" customWidth="1"/>
    <col min="8454" max="8454" width="5.33203125" customWidth="1"/>
    <col min="8464" max="8464" width="54.33203125" customWidth="1"/>
    <col min="8699" max="8699" width="18" customWidth="1"/>
    <col min="8701" max="8701" width="41.5" customWidth="1"/>
    <col min="8702" max="8702" width="3.33203125" customWidth="1"/>
    <col min="8705" max="8705" width="40.5" customWidth="1"/>
    <col min="8706" max="8706" width="4.5" customWidth="1"/>
    <col min="8709" max="8709" width="26.33203125" customWidth="1"/>
    <col min="8710" max="8710" width="5.33203125" customWidth="1"/>
    <col min="8720" max="8720" width="54.33203125" customWidth="1"/>
    <col min="8955" max="8955" width="18" customWidth="1"/>
    <col min="8957" max="8957" width="41.5" customWidth="1"/>
    <col min="8958" max="8958" width="3.33203125" customWidth="1"/>
    <col min="8961" max="8961" width="40.5" customWidth="1"/>
    <col min="8962" max="8962" width="4.5" customWidth="1"/>
    <col min="8965" max="8965" width="26.33203125" customWidth="1"/>
    <col min="8966" max="8966" width="5.33203125" customWidth="1"/>
    <col min="8976" max="8976" width="54.33203125" customWidth="1"/>
    <col min="9211" max="9211" width="18" customWidth="1"/>
    <col min="9213" max="9213" width="41.5" customWidth="1"/>
    <col min="9214" max="9214" width="3.33203125" customWidth="1"/>
    <col min="9217" max="9217" width="40.5" customWidth="1"/>
    <col min="9218" max="9218" width="4.5" customWidth="1"/>
    <col min="9221" max="9221" width="26.33203125" customWidth="1"/>
    <col min="9222" max="9222" width="5.33203125" customWidth="1"/>
    <col min="9232" max="9232" width="54.33203125" customWidth="1"/>
    <col min="9467" max="9467" width="18" customWidth="1"/>
    <col min="9469" max="9469" width="41.5" customWidth="1"/>
    <col min="9470" max="9470" width="3.33203125" customWidth="1"/>
    <col min="9473" max="9473" width="40.5" customWidth="1"/>
    <col min="9474" max="9474" width="4.5" customWidth="1"/>
    <col min="9477" max="9477" width="26.33203125" customWidth="1"/>
    <col min="9478" max="9478" width="5.33203125" customWidth="1"/>
    <col min="9488" max="9488" width="54.33203125" customWidth="1"/>
    <col min="9723" max="9723" width="18" customWidth="1"/>
    <col min="9725" max="9725" width="41.5" customWidth="1"/>
    <col min="9726" max="9726" width="3.33203125" customWidth="1"/>
    <col min="9729" max="9729" width="40.5" customWidth="1"/>
    <col min="9730" max="9730" width="4.5" customWidth="1"/>
    <col min="9733" max="9733" width="26.33203125" customWidth="1"/>
    <col min="9734" max="9734" width="5.33203125" customWidth="1"/>
    <col min="9744" max="9744" width="54.33203125" customWidth="1"/>
    <col min="9979" max="9979" width="18" customWidth="1"/>
    <col min="9981" max="9981" width="41.5" customWidth="1"/>
    <col min="9982" max="9982" width="3.33203125" customWidth="1"/>
    <col min="9985" max="9985" width="40.5" customWidth="1"/>
    <col min="9986" max="9986" width="4.5" customWidth="1"/>
    <col min="9989" max="9989" width="26.33203125" customWidth="1"/>
    <col min="9990" max="9990" width="5.33203125" customWidth="1"/>
    <col min="10000" max="10000" width="54.33203125" customWidth="1"/>
    <col min="10235" max="10235" width="18" customWidth="1"/>
    <col min="10237" max="10237" width="41.5" customWidth="1"/>
    <col min="10238" max="10238" width="3.33203125" customWidth="1"/>
    <col min="10241" max="10241" width="40.5" customWidth="1"/>
    <col min="10242" max="10242" width="4.5" customWidth="1"/>
    <col min="10245" max="10245" width="26.33203125" customWidth="1"/>
    <col min="10246" max="10246" width="5.33203125" customWidth="1"/>
    <col min="10256" max="10256" width="54.33203125" customWidth="1"/>
    <col min="10491" max="10491" width="18" customWidth="1"/>
    <col min="10493" max="10493" width="41.5" customWidth="1"/>
    <col min="10494" max="10494" width="3.33203125" customWidth="1"/>
    <col min="10497" max="10497" width="40.5" customWidth="1"/>
    <col min="10498" max="10498" width="4.5" customWidth="1"/>
    <col min="10501" max="10501" width="26.33203125" customWidth="1"/>
    <col min="10502" max="10502" width="5.33203125" customWidth="1"/>
    <col min="10512" max="10512" width="54.33203125" customWidth="1"/>
    <col min="10747" max="10747" width="18" customWidth="1"/>
    <col min="10749" max="10749" width="41.5" customWidth="1"/>
    <col min="10750" max="10750" width="3.33203125" customWidth="1"/>
    <col min="10753" max="10753" width="40.5" customWidth="1"/>
    <col min="10754" max="10754" width="4.5" customWidth="1"/>
    <col min="10757" max="10757" width="26.33203125" customWidth="1"/>
    <col min="10758" max="10758" width="5.33203125" customWidth="1"/>
    <col min="10768" max="10768" width="54.33203125" customWidth="1"/>
    <col min="11003" max="11003" width="18" customWidth="1"/>
    <col min="11005" max="11005" width="41.5" customWidth="1"/>
    <col min="11006" max="11006" width="3.33203125" customWidth="1"/>
    <col min="11009" max="11009" width="40.5" customWidth="1"/>
    <col min="11010" max="11010" width="4.5" customWidth="1"/>
    <col min="11013" max="11013" width="26.33203125" customWidth="1"/>
    <col min="11014" max="11014" width="5.33203125" customWidth="1"/>
    <col min="11024" max="11024" width="54.33203125" customWidth="1"/>
    <col min="11259" max="11259" width="18" customWidth="1"/>
    <col min="11261" max="11261" width="41.5" customWidth="1"/>
    <col min="11262" max="11262" width="3.33203125" customWidth="1"/>
    <col min="11265" max="11265" width="40.5" customWidth="1"/>
    <col min="11266" max="11266" width="4.5" customWidth="1"/>
    <col min="11269" max="11269" width="26.33203125" customWidth="1"/>
    <col min="11270" max="11270" width="5.33203125" customWidth="1"/>
    <col min="11280" max="11280" width="54.33203125" customWidth="1"/>
    <col min="11515" max="11515" width="18" customWidth="1"/>
    <col min="11517" max="11517" width="41.5" customWidth="1"/>
    <col min="11518" max="11518" width="3.33203125" customWidth="1"/>
    <col min="11521" max="11521" width="40.5" customWidth="1"/>
    <col min="11522" max="11522" width="4.5" customWidth="1"/>
    <col min="11525" max="11525" width="26.33203125" customWidth="1"/>
    <col min="11526" max="11526" width="5.33203125" customWidth="1"/>
    <col min="11536" max="11536" width="54.33203125" customWidth="1"/>
    <col min="11771" max="11771" width="18" customWidth="1"/>
    <col min="11773" max="11773" width="41.5" customWidth="1"/>
    <col min="11774" max="11774" width="3.33203125" customWidth="1"/>
    <col min="11777" max="11777" width="40.5" customWidth="1"/>
    <col min="11778" max="11778" width="4.5" customWidth="1"/>
    <col min="11781" max="11781" width="26.33203125" customWidth="1"/>
    <col min="11782" max="11782" width="5.33203125" customWidth="1"/>
    <col min="11792" max="11792" width="54.33203125" customWidth="1"/>
    <col min="12027" max="12027" width="18" customWidth="1"/>
    <col min="12029" max="12029" width="41.5" customWidth="1"/>
    <col min="12030" max="12030" width="3.33203125" customWidth="1"/>
    <col min="12033" max="12033" width="40.5" customWidth="1"/>
    <col min="12034" max="12034" width="4.5" customWidth="1"/>
    <col min="12037" max="12037" width="26.33203125" customWidth="1"/>
    <col min="12038" max="12038" width="5.33203125" customWidth="1"/>
    <col min="12048" max="12048" width="54.33203125" customWidth="1"/>
    <col min="12283" max="12283" width="18" customWidth="1"/>
    <col min="12285" max="12285" width="41.5" customWidth="1"/>
    <col min="12286" max="12286" width="3.33203125" customWidth="1"/>
    <col min="12289" max="12289" width="40.5" customWidth="1"/>
    <col min="12290" max="12290" width="4.5" customWidth="1"/>
    <col min="12293" max="12293" width="26.33203125" customWidth="1"/>
    <col min="12294" max="12294" width="5.33203125" customWidth="1"/>
    <col min="12304" max="12304" width="54.33203125" customWidth="1"/>
    <col min="12539" max="12539" width="18" customWidth="1"/>
    <col min="12541" max="12541" width="41.5" customWidth="1"/>
    <col min="12542" max="12542" width="3.33203125" customWidth="1"/>
    <col min="12545" max="12545" width="40.5" customWidth="1"/>
    <col min="12546" max="12546" width="4.5" customWidth="1"/>
    <col min="12549" max="12549" width="26.33203125" customWidth="1"/>
    <col min="12550" max="12550" width="5.33203125" customWidth="1"/>
    <col min="12560" max="12560" width="54.33203125" customWidth="1"/>
    <col min="12795" max="12795" width="18" customWidth="1"/>
    <col min="12797" max="12797" width="41.5" customWidth="1"/>
    <col min="12798" max="12798" width="3.33203125" customWidth="1"/>
    <col min="12801" max="12801" width="40.5" customWidth="1"/>
    <col min="12802" max="12802" width="4.5" customWidth="1"/>
    <col min="12805" max="12805" width="26.33203125" customWidth="1"/>
    <col min="12806" max="12806" width="5.33203125" customWidth="1"/>
    <col min="12816" max="12816" width="54.33203125" customWidth="1"/>
    <col min="13051" max="13051" width="18" customWidth="1"/>
    <col min="13053" max="13053" width="41.5" customWidth="1"/>
    <col min="13054" max="13054" width="3.33203125" customWidth="1"/>
    <col min="13057" max="13057" width="40.5" customWidth="1"/>
    <col min="13058" max="13058" width="4.5" customWidth="1"/>
    <col min="13061" max="13061" width="26.33203125" customWidth="1"/>
    <col min="13062" max="13062" width="5.33203125" customWidth="1"/>
    <col min="13072" max="13072" width="54.33203125" customWidth="1"/>
    <col min="13307" max="13307" width="18" customWidth="1"/>
    <col min="13309" max="13309" width="41.5" customWidth="1"/>
    <col min="13310" max="13310" width="3.33203125" customWidth="1"/>
    <col min="13313" max="13313" width="40.5" customWidth="1"/>
    <col min="13314" max="13314" width="4.5" customWidth="1"/>
    <col min="13317" max="13317" width="26.33203125" customWidth="1"/>
    <col min="13318" max="13318" width="5.33203125" customWidth="1"/>
    <col min="13328" max="13328" width="54.33203125" customWidth="1"/>
    <col min="13563" max="13563" width="18" customWidth="1"/>
    <col min="13565" max="13565" width="41.5" customWidth="1"/>
    <col min="13566" max="13566" width="3.33203125" customWidth="1"/>
    <col min="13569" max="13569" width="40.5" customWidth="1"/>
    <col min="13570" max="13570" width="4.5" customWidth="1"/>
    <col min="13573" max="13573" width="26.33203125" customWidth="1"/>
    <col min="13574" max="13574" width="5.33203125" customWidth="1"/>
    <col min="13584" max="13584" width="54.33203125" customWidth="1"/>
    <col min="13819" max="13819" width="18" customWidth="1"/>
    <col min="13821" max="13821" width="41.5" customWidth="1"/>
    <col min="13822" max="13822" width="3.33203125" customWidth="1"/>
    <col min="13825" max="13825" width="40.5" customWidth="1"/>
    <col min="13826" max="13826" width="4.5" customWidth="1"/>
    <col min="13829" max="13829" width="26.33203125" customWidth="1"/>
    <col min="13830" max="13830" width="5.33203125" customWidth="1"/>
    <col min="13840" max="13840" width="54.33203125" customWidth="1"/>
    <col min="14075" max="14075" width="18" customWidth="1"/>
    <col min="14077" max="14077" width="41.5" customWidth="1"/>
    <col min="14078" max="14078" width="3.33203125" customWidth="1"/>
    <col min="14081" max="14081" width="40.5" customWidth="1"/>
    <col min="14082" max="14082" width="4.5" customWidth="1"/>
    <col min="14085" max="14085" width="26.33203125" customWidth="1"/>
    <col min="14086" max="14086" width="5.33203125" customWidth="1"/>
    <col min="14096" max="14096" width="54.33203125" customWidth="1"/>
    <col min="14331" max="14331" width="18" customWidth="1"/>
    <col min="14333" max="14333" width="41.5" customWidth="1"/>
    <col min="14334" max="14334" width="3.33203125" customWidth="1"/>
    <col min="14337" max="14337" width="40.5" customWidth="1"/>
    <col min="14338" max="14338" width="4.5" customWidth="1"/>
    <col min="14341" max="14341" width="26.33203125" customWidth="1"/>
    <col min="14342" max="14342" width="5.33203125" customWidth="1"/>
    <col min="14352" max="14352" width="54.33203125" customWidth="1"/>
    <col min="14587" max="14587" width="18" customWidth="1"/>
    <col min="14589" max="14589" width="41.5" customWidth="1"/>
    <col min="14590" max="14590" width="3.33203125" customWidth="1"/>
    <col min="14593" max="14593" width="40.5" customWidth="1"/>
    <col min="14594" max="14594" width="4.5" customWidth="1"/>
    <col min="14597" max="14597" width="26.33203125" customWidth="1"/>
    <col min="14598" max="14598" width="5.33203125" customWidth="1"/>
    <col min="14608" max="14608" width="54.33203125" customWidth="1"/>
    <col min="14843" max="14843" width="18" customWidth="1"/>
    <col min="14845" max="14845" width="41.5" customWidth="1"/>
    <col min="14846" max="14846" width="3.33203125" customWidth="1"/>
    <col min="14849" max="14849" width="40.5" customWidth="1"/>
    <col min="14850" max="14850" width="4.5" customWidth="1"/>
    <col min="14853" max="14853" width="26.33203125" customWidth="1"/>
    <col min="14854" max="14854" width="5.33203125" customWidth="1"/>
    <col min="14864" max="14864" width="54.33203125" customWidth="1"/>
    <col min="15099" max="15099" width="18" customWidth="1"/>
    <col min="15101" max="15101" width="41.5" customWidth="1"/>
    <col min="15102" max="15102" width="3.33203125" customWidth="1"/>
    <col min="15105" max="15105" width="40.5" customWidth="1"/>
    <col min="15106" max="15106" width="4.5" customWidth="1"/>
    <col min="15109" max="15109" width="26.33203125" customWidth="1"/>
    <col min="15110" max="15110" width="5.33203125" customWidth="1"/>
    <col min="15120" max="15120" width="54.33203125" customWidth="1"/>
    <col min="15355" max="15355" width="18" customWidth="1"/>
    <col min="15357" max="15357" width="41.5" customWidth="1"/>
    <col min="15358" max="15358" width="3.33203125" customWidth="1"/>
    <col min="15361" max="15361" width="40.5" customWidth="1"/>
    <col min="15362" max="15362" width="4.5" customWidth="1"/>
    <col min="15365" max="15365" width="26.33203125" customWidth="1"/>
    <col min="15366" max="15366" width="5.33203125" customWidth="1"/>
    <col min="15376" max="15376" width="54.33203125" customWidth="1"/>
    <col min="15611" max="15611" width="18" customWidth="1"/>
    <col min="15613" max="15613" width="41.5" customWidth="1"/>
    <col min="15614" max="15614" width="3.33203125" customWidth="1"/>
    <col min="15617" max="15617" width="40.5" customWidth="1"/>
    <col min="15618" max="15618" width="4.5" customWidth="1"/>
    <col min="15621" max="15621" width="26.33203125" customWidth="1"/>
    <col min="15622" max="15622" width="5.33203125" customWidth="1"/>
    <col min="15632" max="15632" width="54.33203125" customWidth="1"/>
    <col min="15867" max="15867" width="18" customWidth="1"/>
    <col min="15869" max="15869" width="41.5" customWidth="1"/>
    <col min="15870" max="15870" width="3.33203125" customWidth="1"/>
    <col min="15873" max="15873" width="40.5" customWidth="1"/>
    <col min="15874" max="15874" width="4.5" customWidth="1"/>
    <col min="15877" max="15877" width="26.33203125" customWidth="1"/>
    <col min="15878" max="15878" width="5.33203125" customWidth="1"/>
    <col min="15888" max="15888" width="54.33203125" customWidth="1"/>
    <col min="16123" max="16123" width="18" customWidth="1"/>
    <col min="16125" max="16125" width="41.5" customWidth="1"/>
    <col min="16126" max="16126" width="3.33203125" customWidth="1"/>
    <col min="16129" max="16129" width="40.5" customWidth="1"/>
    <col min="16130" max="16130" width="4.5" customWidth="1"/>
    <col min="16133" max="16133" width="26.33203125" customWidth="1"/>
    <col min="16134" max="16134" width="5.33203125" customWidth="1"/>
    <col min="16144" max="16144" width="54.33203125" customWidth="1"/>
  </cols>
  <sheetData>
    <row r="1" spans="1:12" ht="17" thickBot="1" x14ac:dyDescent="0.25">
      <c r="A1" s="89"/>
      <c r="B1" s="201" t="s">
        <v>227</v>
      </c>
      <c r="C1" s="201"/>
      <c r="D1" s="201"/>
      <c r="E1" s="89"/>
      <c r="F1" s="202" t="s">
        <v>228</v>
      </c>
      <c r="G1" s="202"/>
      <c r="H1" s="202"/>
      <c r="I1" s="90"/>
    </row>
    <row r="2" spans="1:12" ht="25" thickTop="1" x14ac:dyDescent="0.2">
      <c r="A2" s="89"/>
      <c r="B2" s="91" t="s">
        <v>229</v>
      </c>
      <c r="C2" s="92" t="s">
        <v>230</v>
      </c>
      <c r="D2" s="93" t="s">
        <v>231</v>
      </c>
      <c r="E2" s="89"/>
      <c r="F2" s="91" t="s">
        <v>232</v>
      </c>
      <c r="G2" s="92" t="s">
        <v>233</v>
      </c>
      <c r="H2" s="93" t="s">
        <v>231</v>
      </c>
      <c r="I2" s="90"/>
    </row>
    <row r="3" spans="1:12" ht="48" x14ac:dyDescent="0.2">
      <c r="A3" s="89"/>
      <c r="B3" s="94" t="s">
        <v>234</v>
      </c>
      <c r="C3" s="95">
        <v>10</v>
      </c>
      <c r="D3" s="96" t="s">
        <v>235</v>
      </c>
      <c r="E3" s="89"/>
      <c r="F3" s="97" t="s">
        <v>236</v>
      </c>
      <c r="G3" s="98">
        <v>4</v>
      </c>
      <c r="H3" s="96" t="s">
        <v>237</v>
      </c>
      <c r="I3" s="90"/>
    </row>
    <row r="4" spans="1:12" ht="36" x14ac:dyDescent="0.2">
      <c r="A4" s="89"/>
      <c r="B4" s="94" t="s">
        <v>238</v>
      </c>
      <c r="C4" s="95">
        <v>6</v>
      </c>
      <c r="D4" s="96" t="s">
        <v>239</v>
      </c>
      <c r="E4" s="89"/>
      <c r="F4" s="97" t="s">
        <v>240</v>
      </c>
      <c r="G4" s="98">
        <v>3</v>
      </c>
      <c r="H4" s="96" t="s">
        <v>241</v>
      </c>
      <c r="I4" s="90"/>
    </row>
    <row r="5" spans="1:12" ht="36" x14ac:dyDescent="0.2">
      <c r="A5" s="89"/>
      <c r="B5" s="94" t="s">
        <v>242</v>
      </c>
      <c r="C5" s="95">
        <v>2</v>
      </c>
      <c r="D5" s="96" t="s">
        <v>243</v>
      </c>
      <c r="E5" s="89"/>
      <c r="F5" s="97" t="s">
        <v>244</v>
      </c>
      <c r="G5" s="98">
        <v>2</v>
      </c>
      <c r="H5" s="96" t="s">
        <v>245</v>
      </c>
      <c r="I5" s="90"/>
    </row>
    <row r="6" spans="1:12" ht="37" thickBot="1" x14ac:dyDescent="0.25">
      <c r="A6" s="89"/>
      <c r="B6" s="99" t="s">
        <v>246</v>
      </c>
      <c r="C6" s="100" t="s">
        <v>247</v>
      </c>
      <c r="D6" s="101" t="s">
        <v>248</v>
      </c>
      <c r="E6" s="89"/>
      <c r="F6" s="102" t="s">
        <v>249</v>
      </c>
      <c r="G6" s="100">
        <v>1</v>
      </c>
      <c r="H6" s="101" t="s">
        <v>250</v>
      </c>
      <c r="I6" s="90"/>
    </row>
    <row r="7" spans="1:12" ht="16" thickTop="1" x14ac:dyDescent="0.2">
      <c r="A7" s="89"/>
      <c r="B7" s="90"/>
      <c r="C7" s="90"/>
      <c r="D7" s="90"/>
    </row>
    <row r="8" spans="1:12" x14ac:dyDescent="0.2">
      <c r="A8" s="89"/>
      <c r="B8" s="203" t="s">
        <v>251</v>
      </c>
      <c r="C8" s="203"/>
      <c r="D8" s="203"/>
      <c r="I8" s="89"/>
      <c r="J8" s="90"/>
      <c r="K8" s="89"/>
      <c r="L8" s="89"/>
    </row>
    <row r="9" spans="1:12" ht="16" thickBot="1" x14ac:dyDescent="0.25">
      <c r="B9" s="204" t="s">
        <v>252</v>
      </c>
      <c r="C9" s="204" t="s">
        <v>253</v>
      </c>
      <c r="D9" s="103" t="s">
        <v>231</v>
      </c>
      <c r="F9" s="203" t="s">
        <v>254</v>
      </c>
      <c r="G9" s="203"/>
      <c r="H9" s="203"/>
    </row>
    <row r="10" spans="1:12" ht="25" thickTop="1" x14ac:dyDescent="0.2">
      <c r="B10" s="204"/>
      <c r="C10" s="204"/>
      <c r="D10" s="103" t="s">
        <v>255</v>
      </c>
      <c r="F10" s="91" t="s">
        <v>256</v>
      </c>
      <c r="G10" s="92" t="s">
        <v>257</v>
      </c>
      <c r="H10" s="93" t="s">
        <v>231</v>
      </c>
    </row>
    <row r="11" spans="1:12" ht="36" x14ac:dyDescent="0.2">
      <c r="B11" s="104" t="s">
        <v>258</v>
      </c>
      <c r="C11" s="95">
        <v>100</v>
      </c>
      <c r="D11" s="105" t="s">
        <v>259</v>
      </c>
      <c r="F11" s="97" t="s">
        <v>234</v>
      </c>
      <c r="G11" s="98" t="s">
        <v>260</v>
      </c>
      <c r="H11" s="96" t="s">
        <v>261</v>
      </c>
    </row>
    <row r="12" spans="1:12" ht="48" x14ac:dyDescent="0.2">
      <c r="B12" s="104" t="s">
        <v>262</v>
      </c>
      <c r="C12" s="95">
        <v>60</v>
      </c>
      <c r="D12" s="105" t="s">
        <v>263</v>
      </c>
      <c r="F12" s="97" t="s">
        <v>238</v>
      </c>
      <c r="G12" s="98" t="s">
        <v>264</v>
      </c>
      <c r="H12" s="96" t="s">
        <v>265</v>
      </c>
    </row>
    <row r="13" spans="1:12" ht="36" x14ac:dyDescent="0.2">
      <c r="B13" s="104" t="s">
        <v>266</v>
      </c>
      <c r="C13" s="95">
        <v>25</v>
      </c>
      <c r="D13" s="105" t="s">
        <v>267</v>
      </c>
      <c r="F13" s="97" t="s">
        <v>242</v>
      </c>
      <c r="G13" s="98" t="s">
        <v>268</v>
      </c>
      <c r="H13" s="96" t="s">
        <v>269</v>
      </c>
    </row>
    <row r="14" spans="1:12" ht="49" thickBot="1" x14ac:dyDescent="0.25">
      <c r="B14" s="104" t="s">
        <v>270</v>
      </c>
      <c r="C14" s="95">
        <v>10</v>
      </c>
      <c r="D14" s="105" t="s">
        <v>271</v>
      </c>
      <c r="F14" s="102" t="s">
        <v>246</v>
      </c>
      <c r="G14" s="100" t="s">
        <v>272</v>
      </c>
      <c r="H14" s="101" t="s">
        <v>273</v>
      </c>
    </row>
    <row r="15" spans="1:12" ht="16" thickTop="1" x14ac:dyDescent="0.2"/>
  </sheetData>
  <mergeCells count="6">
    <mergeCell ref="B1:D1"/>
    <mergeCell ref="F1:H1"/>
    <mergeCell ref="B8:D8"/>
    <mergeCell ref="B9:B10"/>
    <mergeCell ref="C9:C10"/>
    <mergeCell ref="F9:H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9"/>
  </sheetPr>
  <dimension ref="A1:Z34"/>
  <sheetViews>
    <sheetView topLeftCell="A4" zoomScale="55" zoomScaleNormal="55" workbookViewId="0">
      <selection activeCell="H8" sqref="H8"/>
    </sheetView>
  </sheetViews>
  <sheetFormatPr baseColWidth="10" defaultColWidth="11.5" defaultRowHeight="63.7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63.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63.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63.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63.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2"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2" customHeight="1" x14ac:dyDescent="0.2">
      <c r="A6" s="4" t="s">
        <v>4</v>
      </c>
      <c r="B6" s="118" t="s">
        <v>5</v>
      </c>
      <c r="C6" s="118"/>
      <c r="D6" s="118"/>
      <c r="E6" s="118"/>
      <c r="F6" s="119"/>
      <c r="G6" s="3"/>
      <c r="H6" s="3"/>
      <c r="I6" s="3"/>
      <c r="J6" s="3"/>
      <c r="K6" s="3"/>
      <c r="L6" s="3"/>
      <c r="M6" s="3"/>
      <c r="N6" s="3"/>
      <c r="O6" s="3"/>
      <c r="P6" s="3"/>
      <c r="Q6" s="3"/>
      <c r="R6" s="3"/>
      <c r="S6" s="3"/>
      <c r="T6" s="3"/>
      <c r="U6" s="3"/>
      <c r="V6" s="3"/>
      <c r="W6" s="3"/>
      <c r="X6" s="3"/>
      <c r="Y6" s="3"/>
      <c r="Z6" s="3"/>
    </row>
    <row r="7" spans="1:26" ht="63.75" customHeight="1" thickBot="1" x14ac:dyDescent="0.25">
      <c r="A7" s="5" t="s">
        <v>6</v>
      </c>
      <c r="B7" s="139" t="s">
        <v>7</v>
      </c>
      <c r="C7" s="139"/>
      <c r="D7" s="139"/>
      <c r="E7" s="139"/>
      <c r="F7" s="140"/>
      <c r="G7" s="3"/>
      <c r="H7" s="3"/>
      <c r="I7" s="3"/>
      <c r="J7" s="3"/>
      <c r="K7" s="3"/>
      <c r="L7" s="3"/>
      <c r="M7" s="3"/>
      <c r="N7" s="3"/>
      <c r="O7" s="3"/>
      <c r="P7" s="3"/>
      <c r="Q7" s="3"/>
      <c r="R7" s="3"/>
      <c r="S7" s="3"/>
      <c r="T7" s="3"/>
      <c r="U7" s="3"/>
      <c r="V7" s="3"/>
      <c r="W7" s="3"/>
      <c r="X7" s="3"/>
      <c r="Y7" s="3"/>
      <c r="Z7" s="3"/>
    </row>
    <row r="8" spans="1:26" ht="63.75" customHeight="1"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51.75" customHeight="1" thickBot="1" x14ac:dyDescent="0.25">
      <c r="A9" s="157" t="s">
        <v>394</v>
      </c>
      <c r="B9" s="157"/>
      <c r="C9" s="157"/>
      <c r="D9" s="157"/>
      <c r="E9" s="157"/>
      <c r="F9" s="157"/>
      <c r="G9" s="3"/>
      <c r="H9" s="3"/>
      <c r="I9" s="3"/>
      <c r="J9" s="3"/>
      <c r="K9" s="3"/>
      <c r="L9" s="3"/>
      <c r="M9" s="3"/>
      <c r="N9" s="3"/>
      <c r="O9" s="3"/>
      <c r="P9" s="3"/>
      <c r="Q9" s="3"/>
      <c r="R9" s="3"/>
      <c r="S9" s="3"/>
      <c r="T9" s="3"/>
      <c r="U9" s="3"/>
      <c r="V9" s="3"/>
      <c r="W9" s="3"/>
      <c r="X9" s="3"/>
      <c r="Y9" s="3"/>
      <c r="Z9" s="3"/>
    </row>
    <row r="10" spans="1:26" s="7" customFormat="1" ht="63.75"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63.75"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63.75" customHeight="1" x14ac:dyDescent="0.15">
      <c r="A12" s="148" t="s">
        <v>38</v>
      </c>
      <c r="B12" s="151" t="s">
        <v>39</v>
      </c>
      <c r="C12" s="154" t="s">
        <v>40</v>
      </c>
      <c r="D12" s="154" t="s">
        <v>41</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4</v>
      </c>
      <c r="U12" s="10" t="s">
        <v>49</v>
      </c>
      <c r="V12" s="10" t="s">
        <v>50</v>
      </c>
      <c r="W12" s="10" t="s">
        <v>50</v>
      </c>
      <c r="X12" s="10" t="s">
        <v>50</v>
      </c>
      <c r="Y12" s="10" t="s">
        <v>51</v>
      </c>
      <c r="Z12" s="16"/>
    </row>
    <row r="13" spans="1:26" s="17" customFormat="1" ht="63.75" customHeight="1"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4</v>
      </c>
      <c r="U13" s="10" t="s">
        <v>58</v>
      </c>
      <c r="V13" s="10" t="s">
        <v>50</v>
      </c>
      <c r="W13" s="10" t="s">
        <v>50</v>
      </c>
      <c r="X13" s="10" t="s">
        <v>50</v>
      </c>
      <c r="Y13" s="10" t="s">
        <v>59</v>
      </c>
      <c r="Z13" s="10"/>
    </row>
    <row r="14" spans="1:26" s="17" customFormat="1" ht="63.75" customHeight="1"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4</v>
      </c>
      <c r="U14" s="10" t="s">
        <v>66</v>
      </c>
      <c r="V14" s="10" t="s">
        <v>50</v>
      </c>
      <c r="W14" s="10" t="s">
        <v>50</v>
      </c>
      <c r="X14" s="10" t="s">
        <v>50</v>
      </c>
      <c r="Y14" s="10" t="s">
        <v>67</v>
      </c>
      <c r="Z14" s="10"/>
    </row>
    <row r="15" spans="1:26" s="17" customFormat="1" ht="63.75" customHeight="1"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4</v>
      </c>
      <c r="U15" s="10" t="s">
        <v>66</v>
      </c>
      <c r="V15" s="10" t="s">
        <v>50</v>
      </c>
      <c r="W15" s="10" t="s">
        <v>71</v>
      </c>
      <c r="X15" s="10" t="s">
        <v>72</v>
      </c>
      <c r="Y15" s="10" t="s">
        <v>73</v>
      </c>
      <c r="Z15" s="10"/>
    </row>
    <row r="16" spans="1:26" s="17" customFormat="1" ht="63.75" customHeight="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4</v>
      </c>
      <c r="U16" s="10" t="s">
        <v>66</v>
      </c>
      <c r="V16" s="10" t="s">
        <v>50</v>
      </c>
      <c r="W16" s="10" t="s">
        <v>50</v>
      </c>
      <c r="X16" s="10" t="s">
        <v>76</v>
      </c>
      <c r="Y16" s="10" t="s">
        <v>77</v>
      </c>
      <c r="Z16" s="10"/>
    </row>
    <row r="17" spans="1:26" s="17" customFormat="1" ht="63.75" customHeight="1"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4</v>
      </c>
      <c r="U17" s="10" t="s">
        <v>84</v>
      </c>
      <c r="V17" s="10" t="s">
        <v>50</v>
      </c>
      <c r="W17" s="10" t="s">
        <v>50</v>
      </c>
      <c r="X17" s="10" t="s">
        <v>50</v>
      </c>
      <c r="Y17" s="10" t="s">
        <v>85</v>
      </c>
      <c r="Z17" s="16"/>
    </row>
    <row r="18" spans="1:26" s="17" customFormat="1" ht="63.75" customHeight="1"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4</v>
      </c>
      <c r="U18" s="10" t="s">
        <v>88</v>
      </c>
      <c r="V18" s="10" t="s">
        <v>50</v>
      </c>
      <c r="W18" s="10" t="s">
        <v>50</v>
      </c>
      <c r="X18" s="10" t="s">
        <v>50</v>
      </c>
      <c r="Y18" s="10" t="s">
        <v>89</v>
      </c>
      <c r="Z18" s="10"/>
    </row>
    <row r="19" spans="1:26" s="17" customFormat="1" ht="63.75" customHeight="1"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4</v>
      </c>
      <c r="U19" s="10" t="s">
        <v>88</v>
      </c>
      <c r="V19" s="10" t="s">
        <v>50</v>
      </c>
      <c r="W19" s="10" t="s">
        <v>50</v>
      </c>
      <c r="X19" s="10" t="s">
        <v>50</v>
      </c>
      <c r="Y19" s="10" t="s">
        <v>93</v>
      </c>
      <c r="Z19" s="10"/>
    </row>
    <row r="20" spans="1:26" s="17" customFormat="1" ht="63.75" customHeight="1"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4</v>
      </c>
      <c r="U20" s="10" t="s">
        <v>88</v>
      </c>
      <c r="V20" s="10" t="s">
        <v>63</v>
      </c>
      <c r="W20" s="10" t="s">
        <v>63</v>
      </c>
      <c r="X20" s="10" t="s">
        <v>63</v>
      </c>
      <c r="Y20" s="10" t="s">
        <v>98</v>
      </c>
      <c r="Z20" s="10"/>
    </row>
    <row r="21" spans="1:26" s="17" customFormat="1" ht="63.75" customHeight="1"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4</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4</v>
      </c>
      <c r="U22" s="10" t="s">
        <v>88</v>
      </c>
      <c r="V22" s="10" t="s">
        <v>63</v>
      </c>
      <c r="W22" s="10" t="s">
        <v>63</v>
      </c>
      <c r="X22" s="10" t="s">
        <v>63</v>
      </c>
      <c r="Y22" s="10" t="s">
        <v>304</v>
      </c>
      <c r="Z22" s="10"/>
    </row>
    <row r="23" spans="1:26" ht="63.75" customHeight="1"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4</v>
      </c>
      <c r="U23" s="10" t="s">
        <v>88</v>
      </c>
      <c r="V23" s="10" t="s">
        <v>63</v>
      </c>
      <c r="W23" s="10" t="s">
        <v>63</v>
      </c>
      <c r="X23" s="10" t="s">
        <v>63</v>
      </c>
      <c r="Y23" s="12" t="s">
        <v>110</v>
      </c>
      <c r="Z23" s="10" t="s">
        <v>111</v>
      </c>
    </row>
    <row r="24" spans="1:26" ht="63.75" customHeight="1" thickTop="1" x14ac:dyDescent="0.2"/>
    <row r="25" spans="1:26" ht="63.75" customHeight="1" x14ac:dyDescent="0.2">
      <c r="A25" s="117" t="s">
        <v>112</v>
      </c>
      <c r="B25" s="117"/>
      <c r="C25" s="117"/>
      <c r="D25" s="117"/>
      <c r="E25" s="117"/>
    </row>
    <row r="26" spans="1:26" ht="63.75" customHeight="1" x14ac:dyDescent="0.2">
      <c r="A26" s="21"/>
      <c r="B26" s="22" t="s">
        <v>113</v>
      </c>
      <c r="C26" s="23" t="s">
        <v>21</v>
      </c>
      <c r="D26" s="24" t="s">
        <v>114</v>
      </c>
      <c r="E26" s="25" t="s">
        <v>115</v>
      </c>
    </row>
    <row r="27" spans="1:26" ht="63.75" customHeight="1" x14ac:dyDescent="0.2">
      <c r="A27" s="26" t="s">
        <v>116</v>
      </c>
      <c r="B27" s="27">
        <f>COUNTIF(O:O,"bajo")</f>
        <v>2</v>
      </c>
      <c r="C27" s="25">
        <f>COUNTIF(O:O,"MEDIO")</f>
        <v>9</v>
      </c>
      <c r="D27" s="28">
        <f>COUNTIF(O:O,"ALTO")</f>
        <v>1</v>
      </c>
      <c r="E27" s="27">
        <f>SUM(B27:D27)</f>
        <v>12</v>
      </c>
    </row>
    <row r="28" spans="1:26" ht="63.75" customHeight="1" x14ac:dyDescent="0.2">
      <c r="A28" s="26" t="s">
        <v>117</v>
      </c>
      <c r="B28" s="29">
        <f>+B27/$E$27</f>
        <v>0.16666666666666666</v>
      </c>
      <c r="C28" s="30">
        <f t="shared" ref="C28:D28" si="6">+C27/$E$27</f>
        <v>0.75</v>
      </c>
      <c r="D28" s="31">
        <f t="shared" si="6"/>
        <v>8.3333333333333329E-2</v>
      </c>
      <c r="E28" s="29">
        <f>SUM(B28:D28)</f>
        <v>1</v>
      </c>
    </row>
    <row r="29" spans="1:26" ht="63.75" customHeight="1" x14ac:dyDescent="0.2">
      <c r="C29" s="32"/>
    </row>
    <row r="34" spans="2:2" ht="63.75" customHeight="1" x14ac:dyDescent="0.2">
      <c r="B34" s="33"/>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65" priority="1" operator="containsText" text="ALTO">
      <formula>NOT(ISERROR(SEARCH("ALTO",O12)))</formula>
    </cfRule>
    <cfRule type="containsText" dxfId="64" priority="2" operator="containsText" text="MEDIO">
      <formula>NOT(ISERROR(SEARCH("MEDIO",O12)))</formula>
    </cfRule>
    <cfRule type="containsText" dxfId="63" priority="3" operator="containsText" text="BAJO">
      <formula>NOT(ISERROR(SEARCH("BAJO",O12)))</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tabColor rgb="FF92D050"/>
  </sheetPr>
  <dimension ref="A1:Z35"/>
  <sheetViews>
    <sheetView zoomScale="52" zoomScaleNormal="70" workbookViewId="0">
      <selection activeCell="A10" sqref="A10:F10"/>
    </sheetView>
  </sheetViews>
  <sheetFormatPr baseColWidth="10" defaultColWidth="11.5" defaultRowHeight="84.75" customHeight="1" x14ac:dyDescent="0.2"/>
  <cols>
    <col min="1" max="1" width="27.5" style="34" customWidth="1"/>
    <col min="2" max="2" width="24" style="34" customWidth="1"/>
    <col min="3" max="3" width="31" style="34" customWidth="1"/>
    <col min="4" max="4" width="22.33203125" style="34" customWidth="1"/>
    <col min="5" max="5" width="13.6640625" style="34" customWidth="1"/>
    <col min="6" max="6" width="34.1640625" style="34" customWidth="1"/>
    <col min="7" max="7" width="15.83203125" style="34" customWidth="1"/>
    <col min="8" max="8" width="22.5" style="34" customWidth="1"/>
    <col min="9" max="9" width="20.33203125" style="34" customWidth="1"/>
    <col min="10" max="10" width="24.6640625" style="34" customWidth="1"/>
    <col min="11" max="11" width="30" style="34" customWidth="1"/>
    <col min="12" max="14" width="11.5" style="34"/>
    <col min="15" max="15" width="18.1640625" style="34" customWidth="1"/>
    <col min="16" max="18" width="11.5" style="34"/>
    <col min="19" max="19" width="14.33203125" style="34" customWidth="1"/>
    <col min="20" max="20" width="13.5" style="34" customWidth="1"/>
    <col min="21" max="21" width="26.1640625" style="34" customWidth="1"/>
    <col min="22" max="22" width="30.33203125" style="34" customWidth="1"/>
    <col min="23" max="23" width="33.83203125" style="34" customWidth="1"/>
    <col min="24" max="24" width="35.33203125" style="34" customWidth="1"/>
    <col min="25" max="25" width="42.33203125" style="34" customWidth="1"/>
    <col min="26" max="26" width="25.6640625" style="34" customWidth="1"/>
    <col min="27" max="16384" width="11.5" style="34"/>
  </cols>
  <sheetData>
    <row r="1" spans="1:26" ht="84.75" customHeight="1" x14ac:dyDescent="0.2">
      <c r="A1" s="167"/>
      <c r="B1" s="167"/>
      <c r="C1" s="168" t="s">
        <v>0</v>
      </c>
      <c r="D1" s="168"/>
      <c r="E1" s="168"/>
      <c r="F1" s="168"/>
      <c r="G1" s="168"/>
      <c r="H1" s="168"/>
      <c r="I1" s="168"/>
      <c r="J1" s="168"/>
      <c r="K1" s="168"/>
      <c r="L1" s="168"/>
      <c r="M1" s="168"/>
      <c r="N1" s="168"/>
      <c r="O1" s="168"/>
      <c r="P1" s="168"/>
      <c r="Q1" s="168"/>
      <c r="R1" s="168"/>
      <c r="S1" s="168"/>
      <c r="T1" s="168"/>
      <c r="U1" s="168"/>
      <c r="V1" s="168"/>
      <c r="W1" s="168"/>
      <c r="X1" s="168"/>
      <c r="Y1" s="166" t="s">
        <v>1</v>
      </c>
      <c r="Z1" s="166"/>
    </row>
    <row r="2" spans="1:26" ht="83.25" customHeight="1" x14ac:dyDescent="0.2">
      <c r="A2" s="167"/>
      <c r="B2" s="167"/>
      <c r="C2" s="168"/>
      <c r="D2" s="168"/>
      <c r="E2" s="168"/>
      <c r="F2" s="168"/>
      <c r="G2" s="168"/>
      <c r="H2" s="168"/>
      <c r="I2" s="168"/>
      <c r="J2" s="168"/>
      <c r="K2" s="168"/>
      <c r="L2" s="168"/>
      <c r="M2" s="168"/>
      <c r="N2" s="168"/>
      <c r="O2" s="168"/>
      <c r="P2" s="168"/>
      <c r="Q2" s="168"/>
      <c r="R2" s="168"/>
      <c r="S2" s="168"/>
      <c r="T2" s="168"/>
      <c r="U2" s="168"/>
      <c r="V2" s="168"/>
      <c r="W2" s="168"/>
      <c r="X2" s="168"/>
      <c r="Y2" s="167" t="s">
        <v>289</v>
      </c>
      <c r="Z2" s="167"/>
    </row>
    <row r="3" spans="1:26" ht="84.75" hidden="1" customHeight="1" x14ac:dyDescent="0.2">
      <c r="A3" s="167"/>
      <c r="B3" s="167"/>
      <c r="C3" s="168"/>
      <c r="D3" s="168"/>
      <c r="E3" s="168"/>
      <c r="F3" s="168"/>
      <c r="G3" s="168"/>
      <c r="H3" s="168"/>
      <c r="I3" s="168"/>
      <c r="J3" s="168"/>
      <c r="K3" s="168"/>
      <c r="L3" s="168"/>
      <c r="M3" s="168"/>
      <c r="N3" s="168"/>
      <c r="O3" s="168"/>
      <c r="P3" s="168"/>
      <c r="Q3" s="168"/>
      <c r="R3" s="168"/>
      <c r="S3" s="168"/>
      <c r="T3" s="168"/>
      <c r="U3" s="168"/>
      <c r="V3" s="168"/>
      <c r="W3" s="168"/>
      <c r="X3" s="168"/>
      <c r="Y3" s="167" t="s">
        <v>2</v>
      </c>
      <c r="Z3" s="167"/>
    </row>
    <row r="4" spans="1:26" ht="84.75" customHeight="1" x14ac:dyDescent="0.2">
      <c r="A4" s="167"/>
      <c r="B4" s="167"/>
      <c r="C4" s="168"/>
      <c r="D4" s="168"/>
      <c r="E4" s="168"/>
      <c r="F4" s="168"/>
      <c r="G4" s="168"/>
      <c r="H4" s="168"/>
      <c r="I4" s="168"/>
      <c r="J4" s="168"/>
      <c r="K4" s="168"/>
      <c r="L4" s="168"/>
      <c r="M4" s="168"/>
      <c r="N4" s="168"/>
      <c r="O4" s="168"/>
      <c r="P4" s="168"/>
      <c r="Q4" s="168"/>
      <c r="R4" s="168"/>
      <c r="S4" s="168"/>
      <c r="T4" s="168"/>
      <c r="U4" s="168"/>
      <c r="V4" s="168"/>
      <c r="W4" s="168"/>
      <c r="X4" s="168"/>
      <c r="Y4" s="167" t="s">
        <v>288</v>
      </c>
      <c r="Z4" s="167"/>
    </row>
    <row r="5" spans="1:26" ht="27" customHeight="1" x14ac:dyDescent="0.2">
      <c r="A5" s="115"/>
      <c r="B5" s="115"/>
      <c r="C5" s="108"/>
      <c r="D5" s="108"/>
      <c r="E5" s="108"/>
      <c r="F5" s="108"/>
      <c r="G5" s="108"/>
      <c r="H5" s="108"/>
      <c r="I5" s="108"/>
      <c r="J5" s="108"/>
      <c r="K5" s="108"/>
      <c r="L5" s="108"/>
      <c r="M5" s="108"/>
      <c r="N5" s="108"/>
      <c r="O5" s="108"/>
      <c r="P5" s="108"/>
      <c r="Q5" s="108"/>
      <c r="R5" s="108"/>
      <c r="S5" s="108"/>
      <c r="T5" s="108"/>
      <c r="U5" s="108"/>
      <c r="V5" s="108"/>
      <c r="W5" s="108"/>
      <c r="X5" s="108"/>
      <c r="Y5" s="115"/>
      <c r="Z5" s="115"/>
    </row>
    <row r="6" spans="1:26" ht="28.5" customHeight="1" thickBot="1" x14ac:dyDescent="0.25">
      <c r="A6" s="107" t="s">
        <v>3</v>
      </c>
      <c r="B6" s="163" t="s">
        <v>305</v>
      </c>
      <c r="C6" s="164"/>
      <c r="D6" s="164"/>
      <c r="E6" s="164"/>
      <c r="F6" s="165"/>
      <c r="G6" s="35"/>
      <c r="H6" s="35"/>
      <c r="I6" s="35"/>
      <c r="J6" s="35"/>
      <c r="K6" s="35"/>
      <c r="L6" s="35"/>
      <c r="M6" s="35"/>
      <c r="N6" s="35"/>
      <c r="O6" s="35"/>
      <c r="P6" s="35"/>
      <c r="Q6" s="35"/>
      <c r="R6" s="35"/>
      <c r="S6" s="35"/>
      <c r="T6" s="35"/>
      <c r="U6" s="35"/>
      <c r="V6" s="35"/>
      <c r="W6" s="35"/>
      <c r="X6" s="35"/>
      <c r="Y6" s="35"/>
      <c r="Z6" s="35"/>
    </row>
    <row r="7" spans="1:26" ht="34.5" customHeight="1" x14ac:dyDescent="0.2">
      <c r="A7" s="36" t="s">
        <v>4</v>
      </c>
      <c r="B7" s="118" t="s">
        <v>118</v>
      </c>
      <c r="C7" s="118"/>
      <c r="D7" s="118"/>
      <c r="E7" s="118"/>
      <c r="F7" s="119"/>
      <c r="G7" s="35"/>
      <c r="H7" s="35"/>
      <c r="I7" s="35"/>
      <c r="J7" s="35"/>
      <c r="K7" s="35"/>
      <c r="L7" s="35"/>
      <c r="M7" s="35"/>
      <c r="N7" s="35"/>
      <c r="O7" s="35"/>
      <c r="P7" s="35"/>
      <c r="Q7" s="35"/>
      <c r="R7" s="35"/>
      <c r="S7" s="35"/>
      <c r="T7" s="35"/>
      <c r="U7" s="35"/>
      <c r="V7" s="35"/>
      <c r="W7" s="35"/>
      <c r="X7" s="35"/>
      <c r="Y7" s="35"/>
      <c r="Z7" s="35"/>
    </row>
    <row r="8" spans="1:26" ht="41.25" customHeight="1" thickBot="1" x14ac:dyDescent="0.25">
      <c r="A8" s="37" t="s">
        <v>6</v>
      </c>
      <c r="B8" s="139" t="s">
        <v>119</v>
      </c>
      <c r="C8" s="139"/>
      <c r="D8" s="139"/>
      <c r="E8" s="139"/>
      <c r="F8" s="140"/>
      <c r="G8" s="35"/>
      <c r="H8" s="35"/>
      <c r="I8" s="35"/>
      <c r="J8" s="35"/>
      <c r="K8" s="35"/>
      <c r="L8" s="35"/>
      <c r="M8" s="35"/>
      <c r="N8" s="35"/>
      <c r="O8" s="35"/>
      <c r="P8" s="35"/>
      <c r="Q8" s="35"/>
      <c r="R8" s="35"/>
      <c r="S8" s="35"/>
      <c r="T8" s="35"/>
      <c r="U8" s="35"/>
      <c r="V8" s="35"/>
      <c r="W8" s="35"/>
      <c r="X8" s="35"/>
      <c r="Y8" s="35"/>
      <c r="Z8" s="35"/>
    </row>
    <row r="9" spans="1:26" ht="49" thickBot="1" x14ac:dyDescent="0.25">
      <c r="A9" s="5" t="s">
        <v>291</v>
      </c>
      <c r="B9" s="147">
        <v>45231</v>
      </c>
      <c r="C9" s="139"/>
      <c r="D9" s="139"/>
      <c r="E9" s="139"/>
      <c r="F9" s="140"/>
      <c r="G9" s="35"/>
      <c r="H9" s="35"/>
      <c r="I9" s="35"/>
      <c r="J9" s="35"/>
      <c r="K9" s="35"/>
      <c r="L9" s="35"/>
      <c r="M9" s="35"/>
      <c r="N9" s="35"/>
      <c r="O9" s="35"/>
      <c r="P9" s="35"/>
      <c r="Q9" s="35"/>
      <c r="R9" s="35"/>
      <c r="S9" s="35"/>
      <c r="T9" s="35"/>
      <c r="U9" s="35"/>
      <c r="V9" s="35"/>
      <c r="W9" s="35"/>
      <c r="X9" s="35"/>
      <c r="Y9" s="35"/>
      <c r="Z9" s="35"/>
    </row>
    <row r="10" spans="1:26" ht="84.75" customHeight="1" thickBot="1" x14ac:dyDescent="0.25">
      <c r="A10" s="157" t="s">
        <v>394</v>
      </c>
      <c r="B10" s="157"/>
      <c r="C10" s="157"/>
      <c r="D10" s="157"/>
      <c r="E10" s="157"/>
      <c r="F10" s="157"/>
      <c r="G10" s="35"/>
      <c r="H10" s="35"/>
      <c r="I10" s="35"/>
      <c r="J10" s="35"/>
      <c r="K10" s="35"/>
      <c r="L10" s="35"/>
      <c r="M10" s="35"/>
      <c r="N10" s="35"/>
      <c r="O10" s="35"/>
      <c r="P10" s="35"/>
      <c r="Q10" s="35"/>
      <c r="R10" s="35"/>
      <c r="S10" s="35"/>
      <c r="T10" s="35"/>
      <c r="U10" s="35"/>
      <c r="V10" s="35"/>
      <c r="W10" s="35"/>
      <c r="X10" s="35"/>
      <c r="Y10" s="35"/>
      <c r="Z10" s="35"/>
    </row>
    <row r="11" spans="1:26" s="7" customFormat="1" ht="84.75" customHeight="1" thickTop="1" x14ac:dyDescent="0.15">
      <c r="A11" s="141" t="s">
        <v>387</v>
      </c>
      <c r="B11" s="143" t="s">
        <v>8</v>
      </c>
      <c r="C11" s="145" t="s">
        <v>9</v>
      </c>
      <c r="D11" s="141" t="s">
        <v>10</v>
      </c>
      <c r="E11" s="145" t="s">
        <v>11</v>
      </c>
      <c r="F11" s="145" t="s">
        <v>12</v>
      </c>
      <c r="G11" s="145" t="s">
        <v>13</v>
      </c>
      <c r="H11" s="145" t="s">
        <v>14</v>
      </c>
      <c r="I11" s="137" t="s">
        <v>15</v>
      </c>
      <c r="J11" s="137"/>
      <c r="K11" s="137"/>
      <c r="L11" s="137" t="s">
        <v>16</v>
      </c>
      <c r="M11" s="137"/>
      <c r="N11" s="137"/>
      <c r="O11" s="137"/>
      <c r="P11" s="137"/>
      <c r="Q11" s="137"/>
      <c r="R11" s="137"/>
      <c r="S11" s="6" t="s">
        <v>17</v>
      </c>
      <c r="T11" s="137" t="s">
        <v>18</v>
      </c>
      <c r="U11" s="137"/>
      <c r="V11" s="137" t="s">
        <v>19</v>
      </c>
      <c r="W11" s="137"/>
      <c r="X11" s="137"/>
      <c r="Y11" s="137"/>
      <c r="Z11" s="138"/>
    </row>
    <row r="12" spans="1:26" s="7" customFormat="1" ht="84.75" customHeight="1" x14ac:dyDescent="0.15">
      <c r="A12" s="142"/>
      <c r="B12" s="144"/>
      <c r="C12" s="146"/>
      <c r="D12" s="142"/>
      <c r="E12" s="146"/>
      <c r="F12" s="146"/>
      <c r="G12" s="146"/>
      <c r="H12" s="146"/>
      <c r="I12" s="8" t="s">
        <v>20</v>
      </c>
      <c r="J12" s="8" t="s">
        <v>21</v>
      </c>
      <c r="K12" s="8" t="s">
        <v>22</v>
      </c>
      <c r="L12" s="8" t="s">
        <v>23</v>
      </c>
      <c r="M12" s="8" t="s">
        <v>24</v>
      </c>
      <c r="N12" s="8" t="s">
        <v>25</v>
      </c>
      <c r="O12" s="8" t="s">
        <v>26</v>
      </c>
      <c r="P12" s="8" t="s">
        <v>27</v>
      </c>
      <c r="Q12" s="8" t="s">
        <v>28</v>
      </c>
      <c r="R12" s="8" t="s">
        <v>29</v>
      </c>
      <c r="S12" s="8" t="s">
        <v>30</v>
      </c>
      <c r="T12" s="8" t="s">
        <v>31</v>
      </c>
      <c r="U12" s="8" t="s">
        <v>32</v>
      </c>
      <c r="V12" s="8" t="s">
        <v>33</v>
      </c>
      <c r="W12" s="8" t="s">
        <v>34</v>
      </c>
      <c r="X12" s="8" t="s">
        <v>35</v>
      </c>
      <c r="Y12" s="8" t="s">
        <v>36</v>
      </c>
      <c r="Z12" s="9" t="s">
        <v>37</v>
      </c>
    </row>
    <row r="13" spans="1:26" s="17" customFormat="1" ht="84.75" customHeight="1" x14ac:dyDescent="0.15">
      <c r="A13" s="148" t="s">
        <v>119</v>
      </c>
      <c r="B13" s="161" t="s">
        <v>39</v>
      </c>
      <c r="C13" s="154" t="s">
        <v>120</v>
      </c>
      <c r="D13" s="154" t="s">
        <v>121</v>
      </c>
      <c r="E13" s="38" t="s">
        <v>42</v>
      </c>
      <c r="F13" s="39" t="s">
        <v>43</v>
      </c>
      <c r="G13" s="40" t="s">
        <v>44</v>
      </c>
      <c r="H13" s="40" t="s">
        <v>45</v>
      </c>
      <c r="I13" s="38" t="s">
        <v>46</v>
      </c>
      <c r="J13" s="38" t="s">
        <v>47</v>
      </c>
      <c r="K13" s="38" t="s">
        <v>48</v>
      </c>
      <c r="L13" s="41">
        <v>2</v>
      </c>
      <c r="M13" s="41">
        <v>3</v>
      </c>
      <c r="N13" s="41">
        <f t="shared" ref="N13:N24" si="0">+L13*M13</f>
        <v>6</v>
      </c>
      <c r="O13" s="42" t="str">
        <f t="shared" ref="O13:O24" si="1">IF(AND(N13&gt;1,N13&lt;5),"BAJO",IF(AND(N13&gt;5,N13&lt;9),"MEDIO",IF(AND(N13&gt;9,N13&lt;21),"ALTO",IF(AND(N13&gt;22,N13&lt;41),"MUY ALTO",""))))</f>
        <v>MEDIO</v>
      </c>
      <c r="P13" s="41">
        <v>10</v>
      </c>
      <c r="Q13" s="41">
        <f t="shared" ref="Q13:Q24" si="2">+N13*P13</f>
        <v>60</v>
      </c>
      <c r="R13" s="41" t="str">
        <f t="shared" ref="R13:R24" si="3">IF(AND(Q13&lt;21),"IV",IF(AND(Q13&gt;39,Q13&lt;121),"III",IF(AND(Q13&gt;149,Q13&lt;501),"II",IF(AND(Q13&gt;599,Q13&lt;4001),"I",""))))</f>
        <v>III</v>
      </c>
      <c r="S13" s="43" t="str">
        <f>IF(R13="I","No aceptable",IF(R13="II","No aceptable o aceptable con control especifico",IF(R13="III","Mejorable",IF(R13="IV","Aceptable"))))</f>
        <v>Mejorable</v>
      </c>
      <c r="T13" s="41">
        <v>10</v>
      </c>
      <c r="U13" s="38" t="s">
        <v>49</v>
      </c>
      <c r="V13" s="38" t="s">
        <v>50</v>
      </c>
      <c r="W13" s="38" t="s">
        <v>50</v>
      </c>
      <c r="X13" s="38" t="s">
        <v>50</v>
      </c>
      <c r="Y13" s="38" t="s">
        <v>51</v>
      </c>
      <c r="Z13" s="44"/>
    </row>
    <row r="14" spans="1:26" s="17" customFormat="1" ht="84.75" customHeight="1" x14ac:dyDescent="0.15">
      <c r="A14" s="149"/>
      <c r="B14" s="162"/>
      <c r="C14" s="155"/>
      <c r="D14" s="155"/>
      <c r="E14" s="38" t="s">
        <v>42</v>
      </c>
      <c r="F14" s="40" t="s">
        <v>52</v>
      </c>
      <c r="G14" s="40" t="s">
        <v>53</v>
      </c>
      <c r="H14" s="38" t="s">
        <v>54</v>
      </c>
      <c r="I14" s="38" t="s">
        <v>55</v>
      </c>
      <c r="J14" s="38" t="s">
        <v>56</v>
      </c>
      <c r="K14" s="38" t="s">
        <v>57</v>
      </c>
      <c r="L14" s="41">
        <v>2</v>
      </c>
      <c r="M14" s="41">
        <v>3</v>
      </c>
      <c r="N14" s="41">
        <f t="shared" si="0"/>
        <v>6</v>
      </c>
      <c r="O14" s="42" t="str">
        <f t="shared" si="1"/>
        <v>MEDIO</v>
      </c>
      <c r="P14" s="41">
        <v>25</v>
      </c>
      <c r="Q14" s="41">
        <f t="shared" si="2"/>
        <v>150</v>
      </c>
      <c r="R14" s="41" t="str">
        <f t="shared" si="3"/>
        <v>II</v>
      </c>
      <c r="S14" s="43" t="str">
        <f t="shared" ref="S14:S17" si="4">IF(R14="I","No aceptable",IF(R14="II","No aceptable o aceptable con control especifico",IF(R14="III","Mejorable",IF(R14="IV","Aceptable"))))</f>
        <v>No aceptable o aceptable con control especifico</v>
      </c>
      <c r="T14" s="41">
        <v>10</v>
      </c>
      <c r="U14" s="38" t="s">
        <v>58</v>
      </c>
      <c r="V14" s="38" t="s">
        <v>50</v>
      </c>
      <c r="W14" s="38" t="s">
        <v>50</v>
      </c>
      <c r="X14" s="38" t="s">
        <v>50</v>
      </c>
      <c r="Y14" s="38" t="s">
        <v>59</v>
      </c>
      <c r="Z14" s="45"/>
    </row>
    <row r="15" spans="1:26" s="17" customFormat="1" ht="84.75" customHeight="1" x14ac:dyDescent="0.15">
      <c r="A15" s="149"/>
      <c r="B15" s="162"/>
      <c r="C15" s="155"/>
      <c r="D15" s="155"/>
      <c r="E15" s="38" t="s">
        <v>42</v>
      </c>
      <c r="F15" s="46" t="s">
        <v>60</v>
      </c>
      <c r="G15" s="47" t="s">
        <v>61</v>
      </c>
      <c r="H15" s="47" t="s">
        <v>62</v>
      </c>
      <c r="I15" s="48" t="s">
        <v>63</v>
      </c>
      <c r="J15" s="48" t="s">
        <v>64</v>
      </c>
      <c r="K15" s="48" t="s">
        <v>65</v>
      </c>
      <c r="L15" s="41">
        <v>2</v>
      </c>
      <c r="M15" s="41">
        <v>3</v>
      </c>
      <c r="N15" s="41">
        <f t="shared" si="0"/>
        <v>6</v>
      </c>
      <c r="O15" s="42" t="str">
        <f t="shared" si="1"/>
        <v>MEDIO</v>
      </c>
      <c r="P15" s="41">
        <v>10</v>
      </c>
      <c r="Q15" s="41">
        <f t="shared" si="2"/>
        <v>60</v>
      </c>
      <c r="R15" s="41" t="str">
        <f t="shared" si="3"/>
        <v>III</v>
      </c>
      <c r="S15" s="43" t="str">
        <f t="shared" si="4"/>
        <v>Mejorable</v>
      </c>
      <c r="T15" s="41">
        <v>10</v>
      </c>
      <c r="U15" s="38" t="s">
        <v>66</v>
      </c>
      <c r="V15" s="38" t="s">
        <v>50</v>
      </c>
      <c r="W15" s="38" t="s">
        <v>50</v>
      </c>
      <c r="X15" s="48" t="s">
        <v>50</v>
      </c>
      <c r="Y15" s="48" t="s">
        <v>67</v>
      </c>
      <c r="Z15" s="45"/>
    </row>
    <row r="16" spans="1:26" s="17" customFormat="1" ht="84.75" customHeight="1" x14ac:dyDescent="0.15">
      <c r="A16" s="149"/>
      <c r="B16" s="162"/>
      <c r="C16" s="155"/>
      <c r="D16" s="155"/>
      <c r="E16" s="38" t="s">
        <v>42</v>
      </c>
      <c r="F16" s="49" t="s">
        <v>68</v>
      </c>
      <c r="G16" s="47" t="s">
        <v>61</v>
      </c>
      <c r="H16" s="47" t="s">
        <v>69</v>
      </c>
      <c r="I16" s="48" t="s">
        <v>63</v>
      </c>
      <c r="J16" s="48" t="s">
        <v>63</v>
      </c>
      <c r="K16" s="48" t="s">
        <v>70</v>
      </c>
      <c r="L16" s="41">
        <v>2</v>
      </c>
      <c r="M16" s="41">
        <v>3</v>
      </c>
      <c r="N16" s="41">
        <f t="shared" si="0"/>
        <v>6</v>
      </c>
      <c r="O16" s="42" t="str">
        <f t="shared" si="1"/>
        <v>MEDIO</v>
      </c>
      <c r="P16" s="41">
        <v>10</v>
      </c>
      <c r="Q16" s="41">
        <f t="shared" si="2"/>
        <v>60</v>
      </c>
      <c r="R16" s="41" t="str">
        <f t="shared" si="3"/>
        <v>III</v>
      </c>
      <c r="S16" s="43" t="str">
        <f t="shared" si="4"/>
        <v>Mejorable</v>
      </c>
      <c r="T16" s="41">
        <v>10</v>
      </c>
      <c r="U16" s="38" t="s">
        <v>66</v>
      </c>
      <c r="V16" s="38" t="s">
        <v>50</v>
      </c>
      <c r="W16" s="38" t="s">
        <v>71</v>
      </c>
      <c r="X16" s="38" t="s">
        <v>72</v>
      </c>
      <c r="Y16" s="48" t="s">
        <v>73</v>
      </c>
      <c r="Z16" s="45"/>
    </row>
    <row r="17" spans="1:26" s="17" customFormat="1" ht="84.75" customHeight="1" x14ac:dyDescent="0.15">
      <c r="A17" s="149"/>
      <c r="B17" s="162"/>
      <c r="C17" s="155"/>
      <c r="D17" s="155"/>
      <c r="E17" s="38" t="s">
        <v>42</v>
      </c>
      <c r="F17" s="46" t="s">
        <v>74</v>
      </c>
      <c r="G17" s="47" t="s">
        <v>61</v>
      </c>
      <c r="H17" s="47" t="s">
        <v>75</v>
      </c>
      <c r="I17" s="48" t="s">
        <v>63</v>
      </c>
      <c r="J17" s="48" t="s">
        <v>63</v>
      </c>
      <c r="K17" s="48" t="s">
        <v>70</v>
      </c>
      <c r="L17" s="41">
        <v>2</v>
      </c>
      <c r="M17" s="41">
        <v>3</v>
      </c>
      <c r="N17" s="41">
        <f t="shared" si="0"/>
        <v>6</v>
      </c>
      <c r="O17" s="42" t="str">
        <f t="shared" si="1"/>
        <v>MEDIO</v>
      </c>
      <c r="P17" s="41">
        <v>10</v>
      </c>
      <c r="Q17" s="41">
        <f t="shared" si="2"/>
        <v>60</v>
      </c>
      <c r="R17" s="41" t="str">
        <f t="shared" si="3"/>
        <v>III</v>
      </c>
      <c r="S17" s="43" t="str">
        <f t="shared" si="4"/>
        <v>Mejorable</v>
      </c>
      <c r="T17" s="41">
        <v>10</v>
      </c>
      <c r="U17" s="38" t="s">
        <v>66</v>
      </c>
      <c r="V17" s="38" t="s">
        <v>50</v>
      </c>
      <c r="W17" s="38" t="s">
        <v>50</v>
      </c>
      <c r="X17" s="38" t="s">
        <v>76</v>
      </c>
      <c r="Y17" s="48" t="s">
        <v>77</v>
      </c>
      <c r="Z17" s="45"/>
    </row>
    <row r="18" spans="1:26" s="17" customFormat="1" ht="84.75" customHeight="1" x14ac:dyDescent="0.15">
      <c r="A18" s="149"/>
      <c r="B18" s="162"/>
      <c r="C18" s="155"/>
      <c r="D18" s="155"/>
      <c r="E18" s="38" t="s">
        <v>42</v>
      </c>
      <c r="F18" s="40" t="s">
        <v>78</v>
      </c>
      <c r="G18" s="47" t="s">
        <v>79</v>
      </c>
      <c r="H18" s="40" t="s">
        <v>80</v>
      </c>
      <c r="I18" s="38" t="s">
        <v>81</v>
      </c>
      <c r="J18" s="38" t="s">
        <v>82</v>
      </c>
      <c r="K18" s="38" t="s">
        <v>83</v>
      </c>
      <c r="L18" s="41">
        <v>2</v>
      </c>
      <c r="M18" s="41">
        <v>3</v>
      </c>
      <c r="N18" s="41">
        <f t="shared" si="0"/>
        <v>6</v>
      </c>
      <c r="O18" s="42" t="str">
        <f t="shared" si="1"/>
        <v>MEDIO</v>
      </c>
      <c r="P18" s="41">
        <v>25</v>
      </c>
      <c r="Q18" s="41">
        <f t="shared" si="2"/>
        <v>150</v>
      </c>
      <c r="R18" s="41" t="str">
        <f t="shared" si="3"/>
        <v>II</v>
      </c>
      <c r="S18" s="43" t="str">
        <f>IF(R18="I","No aceptable",IF(R18="II","No aceptable o aceptable con control especifico",IF(R18="III","Mejorable",IF(R18="IV","Aceptable"))))</f>
        <v>No aceptable o aceptable con control especifico</v>
      </c>
      <c r="T18" s="41">
        <v>10</v>
      </c>
      <c r="U18" s="38" t="s">
        <v>84</v>
      </c>
      <c r="V18" s="38" t="s">
        <v>50</v>
      </c>
      <c r="W18" s="38" t="s">
        <v>50</v>
      </c>
      <c r="X18" s="38" t="s">
        <v>50</v>
      </c>
      <c r="Y18" s="38" t="s">
        <v>85</v>
      </c>
      <c r="Z18" s="44"/>
    </row>
    <row r="19" spans="1:26" s="17" customFormat="1" ht="84.75" customHeight="1" x14ac:dyDescent="0.15">
      <c r="A19" s="149"/>
      <c r="B19" s="162"/>
      <c r="C19" s="155"/>
      <c r="D19" s="155"/>
      <c r="E19" s="38" t="s">
        <v>42</v>
      </c>
      <c r="F19" s="50" t="s">
        <v>86</v>
      </c>
      <c r="G19" s="47" t="s">
        <v>79</v>
      </c>
      <c r="H19" s="48" t="s">
        <v>87</v>
      </c>
      <c r="I19" s="48" t="s">
        <v>63</v>
      </c>
      <c r="J19" s="48" t="s">
        <v>63</v>
      </c>
      <c r="K19" s="48" t="s">
        <v>63</v>
      </c>
      <c r="L19" s="41">
        <v>6</v>
      </c>
      <c r="M19" s="41">
        <v>2</v>
      </c>
      <c r="N19" s="41">
        <f t="shared" si="0"/>
        <v>12</v>
      </c>
      <c r="O19" s="42" t="str">
        <f t="shared" si="1"/>
        <v>ALTO</v>
      </c>
      <c r="P19" s="41">
        <v>25</v>
      </c>
      <c r="Q19" s="41">
        <f t="shared" si="2"/>
        <v>300</v>
      </c>
      <c r="R19" s="41" t="str">
        <f t="shared" si="3"/>
        <v>II</v>
      </c>
      <c r="S19" s="43" t="str">
        <f t="shared" ref="S19:S24" si="5">IF(R19="I","No aceptable",IF(R19="II","No aceptable o aceptable con control especifico",IF(R19="III","Mejorable",IF(R19="IV","Aceptable"))))</f>
        <v>No aceptable o aceptable con control especifico</v>
      </c>
      <c r="T19" s="41">
        <v>10</v>
      </c>
      <c r="U19" s="48" t="s">
        <v>88</v>
      </c>
      <c r="V19" s="38" t="s">
        <v>50</v>
      </c>
      <c r="W19" s="38" t="s">
        <v>50</v>
      </c>
      <c r="X19" s="38" t="s">
        <v>50</v>
      </c>
      <c r="Y19" s="48" t="s">
        <v>89</v>
      </c>
      <c r="Z19" s="51"/>
    </row>
    <row r="20" spans="1:26" s="17" customFormat="1" ht="84.75" customHeight="1" x14ac:dyDescent="0.15">
      <c r="A20" s="149"/>
      <c r="B20" s="162"/>
      <c r="C20" s="155"/>
      <c r="D20" s="155"/>
      <c r="E20" s="38" t="s">
        <v>50</v>
      </c>
      <c r="F20" s="50" t="s">
        <v>90</v>
      </c>
      <c r="G20" s="47" t="s">
        <v>79</v>
      </c>
      <c r="H20" s="48" t="s">
        <v>87</v>
      </c>
      <c r="I20" s="48" t="s">
        <v>63</v>
      </c>
      <c r="J20" s="48" t="s">
        <v>91</v>
      </c>
      <c r="K20" s="48" t="s">
        <v>92</v>
      </c>
      <c r="L20" s="41">
        <v>2</v>
      </c>
      <c r="M20" s="41">
        <v>2</v>
      </c>
      <c r="N20" s="41">
        <f t="shared" si="0"/>
        <v>4</v>
      </c>
      <c r="O20" s="42" t="str">
        <f t="shared" si="1"/>
        <v>BAJO</v>
      </c>
      <c r="P20" s="41">
        <v>60</v>
      </c>
      <c r="Q20" s="41">
        <f t="shared" si="2"/>
        <v>240</v>
      </c>
      <c r="R20" s="41" t="str">
        <f t="shared" si="3"/>
        <v>II</v>
      </c>
      <c r="S20" s="43" t="str">
        <f t="shared" si="5"/>
        <v>No aceptable o aceptable con control especifico</v>
      </c>
      <c r="T20" s="41">
        <v>10</v>
      </c>
      <c r="U20" s="48" t="s">
        <v>88</v>
      </c>
      <c r="V20" s="38" t="s">
        <v>50</v>
      </c>
      <c r="W20" s="38" t="s">
        <v>50</v>
      </c>
      <c r="X20" s="38" t="s">
        <v>50</v>
      </c>
      <c r="Y20" s="48" t="s">
        <v>93</v>
      </c>
      <c r="Z20" s="51"/>
    </row>
    <row r="21" spans="1:26" s="17" customFormat="1" ht="84.75" customHeight="1" x14ac:dyDescent="0.15">
      <c r="A21" s="149"/>
      <c r="B21" s="162"/>
      <c r="C21" s="155"/>
      <c r="D21" s="155"/>
      <c r="E21" s="38" t="s">
        <v>42</v>
      </c>
      <c r="F21" s="52" t="s">
        <v>94</v>
      </c>
      <c r="G21" s="47" t="s">
        <v>79</v>
      </c>
      <c r="H21" s="47" t="s">
        <v>95</v>
      </c>
      <c r="I21" s="48" t="s">
        <v>63</v>
      </c>
      <c r="J21" s="48" t="s">
        <v>96</v>
      </c>
      <c r="K21" s="48" t="s">
        <v>97</v>
      </c>
      <c r="L21" s="53">
        <v>2</v>
      </c>
      <c r="M21" s="53">
        <v>4</v>
      </c>
      <c r="N21" s="53">
        <f t="shared" si="0"/>
        <v>8</v>
      </c>
      <c r="O21" s="42" t="str">
        <f t="shared" si="1"/>
        <v>MEDIO</v>
      </c>
      <c r="P21" s="41">
        <v>60</v>
      </c>
      <c r="Q21" s="41">
        <f t="shared" si="2"/>
        <v>480</v>
      </c>
      <c r="R21" s="41" t="str">
        <f t="shared" si="3"/>
        <v>II</v>
      </c>
      <c r="S21" s="43" t="str">
        <f t="shared" si="5"/>
        <v>No aceptable o aceptable con control especifico</v>
      </c>
      <c r="T21" s="41">
        <v>10</v>
      </c>
      <c r="U21" s="48" t="s">
        <v>88</v>
      </c>
      <c r="V21" s="38" t="s">
        <v>63</v>
      </c>
      <c r="W21" s="38" t="s">
        <v>63</v>
      </c>
      <c r="X21" s="38" t="s">
        <v>63</v>
      </c>
      <c r="Y21" s="48" t="s">
        <v>98</v>
      </c>
      <c r="Z21" s="51"/>
    </row>
    <row r="22" spans="1:26" s="17" customFormat="1" ht="84.75" customHeight="1" x14ac:dyDescent="0.15">
      <c r="A22" s="149"/>
      <c r="B22" s="162"/>
      <c r="C22" s="155"/>
      <c r="D22" s="155"/>
      <c r="E22" s="38" t="s">
        <v>42</v>
      </c>
      <c r="F22" s="52" t="s">
        <v>99</v>
      </c>
      <c r="G22" s="47" t="s">
        <v>100</v>
      </c>
      <c r="H22" s="47" t="s">
        <v>101</v>
      </c>
      <c r="I22" s="48" t="s">
        <v>63</v>
      </c>
      <c r="J22" s="48" t="s">
        <v>96</v>
      </c>
      <c r="K22" s="48" t="s">
        <v>97</v>
      </c>
      <c r="L22" s="53">
        <v>2</v>
      </c>
      <c r="M22" s="53">
        <v>4</v>
      </c>
      <c r="N22" s="53">
        <f t="shared" si="0"/>
        <v>8</v>
      </c>
      <c r="O22" s="42" t="str">
        <f t="shared" si="1"/>
        <v>MEDIO</v>
      </c>
      <c r="P22" s="41">
        <v>60</v>
      </c>
      <c r="Q22" s="41">
        <f t="shared" si="2"/>
        <v>480</v>
      </c>
      <c r="R22" s="41" t="str">
        <f t="shared" si="3"/>
        <v>II</v>
      </c>
      <c r="S22" s="43" t="str">
        <f t="shared" si="5"/>
        <v>No aceptable o aceptable con control especifico</v>
      </c>
      <c r="T22" s="41">
        <v>10</v>
      </c>
      <c r="U22" s="48" t="s">
        <v>88</v>
      </c>
      <c r="V22" s="38" t="s">
        <v>63</v>
      </c>
      <c r="W22" s="38" t="s">
        <v>63</v>
      </c>
      <c r="X22" s="38" t="s">
        <v>63</v>
      </c>
      <c r="Y22" s="48" t="s">
        <v>102</v>
      </c>
      <c r="Z22" s="51" t="s">
        <v>103</v>
      </c>
    </row>
    <row r="23" spans="1:26" s="17" customFormat="1" ht="102" customHeight="1" x14ac:dyDescent="0.15">
      <c r="A23" s="149"/>
      <c r="B23" s="162"/>
      <c r="C23" s="155"/>
      <c r="D23" s="155"/>
      <c r="E23" s="10" t="s">
        <v>50</v>
      </c>
      <c r="F23" s="19" t="s">
        <v>301</v>
      </c>
      <c r="G23" s="12" t="s">
        <v>79</v>
      </c>
      <c r="H23" s="12" t="s">
        <v>302</v>
      </c>
      <c r="I23" s="10" t="s">
        <v>63</v>
      </c>
      <c r="J23" s="10" t="s">
        <v>63</v>
      </c>
      <c r="K23" s="10" t="s">
        <v>303</v>
      </c>
      <c r="L23" s="13">
        <v>2</v>
      </c>
      <c r="M23" s="13">
        <v>1</v>
      </c>
      <c r="N23" s="13">
        <f t="shared" si="0"/>
        <v>2</v>
      </c>
      <c r="O23" s="14" t="str">
        <f t="shared" si="1"/>
        <v>BAJO</v>
      </c>
      <c r="P23" s="13">
        <v>25</v>
      </c>
      <c r="Q23" s="13">
        <f t="shared" si="2"/>
        <v>50</v>
      </c>
      <c r="R23" s="13" t="str">
        <f t="shared" si="3"/>
        <v>III</v>
      </c>
      <c r="S23" s="15" t="str">
        <f t="shared" si="5"/>
        <v>Mejorable</v>
      </c>
      <c r="T23" s="41">
        <v>10</v>
      </c>
      <c r="U23" s="10" t="s">
        <v>88</v>
      </c>
      <c r="V23" s="10" t="s">
        <v>63</v>
      </c>
      <c r="W23" s="10" t="s">
        <v>63</v>
      </c>
      <c r="X23" s="10" t="s">
        <v>63</v>
      </c>
      <c r="Y23" s="10" t="s">
        <v>304</v>
      </c>
      <c r="Z23" s="10"/>
    </row>
    <row r="24" spans="1:26" s="17" customFormat="1" ht="84.75" customHeight="1" x14ac:dyDescent="0.15">
      <c r="A24" s="149"/>
      <c r="B24" s="162"/>
      <c r="C24" s="155"/>
      <c r="D24" s="155"/>
      <c r="E24" s="38" t="s">
        <v>42</v>
      </c>
      <c r="F24" s="46" t="s">
        <v>104</v>
      </c>
      <c r="G24" s="40" t="s">
        <v>105</v>
      </c>
      <c r="H24" s="40" t="s">
        <v>106</v>
      </c>
      <c r="I24" s="38" t="s">
        <v>107</v>
      </c>
      <c r="J24" s="38" t="s">
        <v>108</v>
      </c>
      <c r="K24" s="38" t="s">
        <v>122</v>
      </c>
      <c r="L24" s="41">
        <v>2</v>
      </c>
      <c r="M24" s="41">
        <v>3</v>
      </c>
      <c r="N24" s="41">
        <f t="shared" si="0"/>
        <v>6</v>
      </c>
      <c r="O24" s="42" t="str">
        <f t="shared" si="1"/>
        <v>MEDIO</v>
      </c>
      <c r="P24" s="41">
        <v>25</v>
      </c>
      <c r="Q24" s="41">
        <f t="shared" si="2"/>
        <v>150</v>
      </c>
      <c r="R24" s="41" t="str">
        <f t="shared" si="3"/>
        <v>II</v>
      </c>
      <c r="S24" s="43" t="str">
        <f t="shared" si="5"/>
        <v>No aceptable o aceptable con control especifico</v>
      </c>
      <c r="T24" s="41">
        <v>10</v>
      </c>
      <c r="U24" s="38" t="s">
        <v>88</v>
      </c>
      <c r="V24" s="38" t="s">
        <v>63</v>
      </c>
      <c r="W24" s="38" t="s">
        <v>63</v>
      </c>
      <c r="X24" s="38" t="s">
        <v>63</v>
      </c>
      <c r="Y24" s="54" t="s">
        <v>110</v>
      </c>
      <c r="Z24" s="45" t="s">
        <v>111</v>
      </c>
    </row>
    <row r="26" spans="1:26" ht="84.75" customHeight="1" x14ac:dyDescent="0.2">
      <c r="A26" s="117" t="s">
        <v>112</v>
      </c>
      <c r="B26" s="117"/>
      <c r="C26" s="117"/>
      <c r="D26" s="117"/>
      <c r="E26" s="117"/>
    </row>
    <row r="27" spans="1:26" ht="84.75" customHeight="1" x14ac:dyDescent="0.2">
      <c r="A27" s="21"/>
      <c r="B27" s="56" t="s">
        <v>113</v>
      </c>
      <c r="C27" s="23" t="s">
        <v>21</v>
      </c>
      <c r="D27" s="24" t="s">
        <v>114</v>
      </c>
      <c r="E27" s="25" t="s">
        <v>115</v>
      </c>
    </row>
    <row r="28" spans="1:26" ht="84.75" customHeight="1" x14ac:dyDescent="0.2">
      <c r="A28" s="26" t="s">
        <v>116</v>
      </c>
      <c r="B28" s="25">
        <f>COUNTIF(O:O,"bajo")</f>
        <v>2</v>
      </c>
      <c r="C28" s="25">
        <f>COUNTIF(O:O,"MEDIO")</f>
        <v>9</v>
      </c>
      <c r="D28" s="28">
        <f>COUNTIF(O:O,"ALTO")</f>
        <v>1</v>
      </c>
      <c r="E28" s="25">
        <f>SUM(B28:D28)</f>
        <v>12</v>
      </c>
    </row>
    <row r="29" spans="1:26" ht="84.75" customHeight="1" x14ac:dyDescent="0.2">
      <c r="A29" s="26" t="s">
        <v>117</v>
      </c>
      <c r="B29" s="30">
        <f>+B28/$E$28</f>
        <v>0.16666666666666666</v>
      </c>
      <c r="C29" s="30">
        <f t="shared" ref="C29:D29" si="6">+C28/$E$28</f>
        <v>0.75</v>
      </c>
      <c r="D29" s="31">
        <f t="shared" si="6"/>
        <v>8.3333333333333329E-2</v>
      </c>
      <c r="E29" s="30">
        <f>SUM(B29:D29)</f>
        <v>1</v>
      </c>
    </row>
    <row r="30" spans="1:26" ht="84.75" customHeight="1" x14ac:dyDescent="0.2">
      <c r="C30" s="57"/>
    </row>
    <row r="35" spans="2:2" ht="84.75" customHeight="1" x14ac:dyDescent="0.2">
      <c r="B35" s="58"/>
    </row>
  </sheetData>
  <mergeCells count="28">
    <mergeCell ref="B7:F7"/>
    <mergeCell ref="B8:F8"/>
    <mergeCell ref="B9:F9"/>
    <mergeCell ref="A11:A12"/>
    <mergeCell ref="A26:E26"/>
    <mergeCell ref="A10:F10"/>
    <mergeCell ref="B6:F6"/>
    <mergeCell ref="Y1:Z1"/>
    <mergeCell ref="Y2:Z2"/>
    <mergeCell ref="Y3:Z3"/>
    <mergeCell ref="Y4:Z4"/>
    <mergeCell ref="C1:X4"/>
    <mergeCell ref="A1:B4"/>
    <mergeCell ref="V11:Z11"/>
    <mergeCell ref="A13:A24"/>
    <mergeCell ref="B13:B24"/>
    <mergeCell ref="C13:C24"/>
    <mergeCell ref="D13:D24"/>
    <mergeCell ref="G11:G12"/>
    <mergeCell ref="H11:H12"/>
    <mergeCell ref="I11:K11"/>
    <mergeCell ref="L11:R11"/>
    <mergeCell ref="T11:U11"/>
    <mergeCell ref="B11:B12"/>
    <mergeCell ref="C11:C12"/>
    <mergeCell ref="D11:D12"/>
    <mergeCell ref="E11:E12"/>
    <mergeCell ref="F11:F12"/>
  </mergeCells>
  <conditionalFormatting sqref="O13:O24">
    <cfRule type="containsText" dxfId="62" priority="1" operator="containsText" text="ALTO">
      <formula>NOT(ISERROR(SEARCH("ALTO",O13)))</formula>
    </cfRule>
    <cfRule type="containsText" dxfId="61" priority="2" operator="containsText" text="MEDIO">
      <formula>NOT(ISERROR(SEARCH("MEDIO",O13)))</formula>
    </cfRule>
    <cfRule type="containsText" dxfId="60" priority="3" operator="containsText" text="BAJO">
      <formula>NOT(ISERROR(SEARCH("BAJO",O13)))</formula>
    </cfRule>
  </conditionalFormatting>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tabColor theme="9"/>
  </sheetPr>
  <dimension ref="A1:Z28"/>
  <sheetViews>
    <sheetView zoomScale="55" zoomScaleNormal="55" workbookViewId="0">
      <selection activeCell="A9" sqref="A9:F9"/>
    </sheetView>
  </sheetViews>
  <sheetFormatPr baseColWidth="10" defaultColWidth="11.5" defaultRowHeight="68.2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68.2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68.2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68.2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68.2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5" customHeight="1" thickBot="1" x14ac:dyDescent="0.25">
      <c r="A5" s="4" t="s">
        <v>3</v>
      </c>
      <c r="B5" s="169" t="s">
        <v>305</v>
      </c>
      <c r="C5" s="170"/>
      <c r="D5" s="170"/>
      <c r="E5" s="170"/>
      <c r="F5" s="171"/>
      <c r="G5" s="3"/>
      <c r="H5" s="3"/>
      <c r="I5" s="3"/>
      <c r="J5" s="3"/>
      <c r="K5" s="3"/>
      <c r="L5" s="3"/>
      <c r="M5" s="3"/>
      <c r="N5" s="3"/>
      <c r="O5" s="3"/>
      <c r="P5" s="3"/>
      <c r="Q5" s="3"/>
      <c r="R5" s="3"/>
      <c r="S5" s="3"/>
      <c r="T5" s="3"/>
      <c r="U5" s="3"/>
      <c r="V5" s="3"/>
      <c r="W5" s="3"/>
      <c r="X5" s="3"/>
      <c r="Y5" s="3"/>
      <c r="Z5" s="3"/>
    </row>
    <row r="6" spans="1:26" ht="43.5" customHeight="1" x14ac:dyDescent="0.2">
      <c r="A6" s="4" t="s">
        <v>4</v>
      </c>
      <c r="B6" s="118" t="s">
        <v>123</v>
      </c>
      <c r="C6" s="118"/>
      <c r="D6" s="118"/>
      <c r="E6" s="118"/>
      <c r="F6" s="119"/>
      <c r="G6" s="3"/>
      <c r="H6" s="3"/>
      <c r="I6" s="3"/>
      <c r="J6" s="3"/>
      <c r="K6" s="3"/>
      <c r="L6" s="3"/>
      <c r="M6" s="3"/>
      <c r="N6" s="3"/>
      <c r="O6" s="3"/>
      <c r="P6" s="3"/>
      <c r="Q6" s="3"/>
      <c r="R6" s="3"/>
      <c r="S6" s="3"/>
      <c r="T6" s="3"/>
      <c r="U6" s="3"/>
      <c r="V6" s="3"/>
      <c r="W6" s="3"/>
      <c r="X6" s="3"/>
      <c r="Y6" s="3"/>
      <c r="Z6" s="3"/>
    </row>
    <row r="7" spans="1:26" ht="51.75" customHeight="1" thickBot="1" x14ac:dyDescent="0.25">
      <c r="A7" s="5" t="s">
        <v>6</v>
      </c>
      <c r="B7" s="139" t="s">
        <v>293</v>
      </c>
      <c r="C7" s="139"/>
      <c r="D7" s="139"/>
      <c r="E7" s="139"/>
      <c r="F7" s="140"/>
      <c r="G7" s="3"/>
      <c r="H7" s="3"/>
      <c r="I7" s="3"/>
      <c r="J7" s="3"/>
      <c r="K7" s="3"/>
      <c r="L7" s="3"/>
      <c r="M7" s="3"/>
      <c r="N7" s="3"/>
      <c r="O7" s="3"/>
      <c r="P7" s="3"/>
      <c r="Q7" s="3"/>
      <c r="R7" s="3"/>
      <c r="S7" s="3"/>
      <c r="T7" s="3"/>
      <c r="U7" s="3"/>
      <c r="V7" s="3"/>
      <c r="W7" s="3"/>
      <c r="X7" s="3"/>
      <c r="Y7" s="3"/>
      <c r="Z7" s="3"/>
    </row>
    <row r="8" spans="1:26" ht="51.75" customHeight="1"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68.25" customHeight="1" thickBot="1" x14ac:dyDescent="0.25">
      <c r="A9" s="157" t="s">
        <v>394</v>
      </c>
      <c r="B9" s="157"/>
      <c r="C9" s="157"/>
      <c r="D9" s="157"/>
      <c r="E9" s="157"/>
      <c r="F9" s="157"/>
      <c r="G9" s="3"/>
      <c r="H9" s="3"/>
      <c r="I9" s="3"/>
      <c r="J9" s="3"/>
      <c r="K9" s="3"/>
      <c r="L9" s="3"/>
      <c r="M9" s="3"/>
      <c r="N9" s="3"/>
      <c r="O9" s="3"/>
      <c r="P9" s="3"/>
      <c r="Q9" s="3"/>
      <c r="R9" s="3"/>
      <c r="S9" s="3"/>
      <c r="T9" s="3"/>
      <c r="U9" s="3"/>
      <c r="V9" s="3"/>
      <c r="W9" s="3"/>
      <c r="X9" s="3"/>
      <c r="Y9" s="3"/>
      <c r="Z9" s="3"/>
    </row>
    <row r="10" spans="1:26" s="7" customFormat="1" ht="68.25"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68.25"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68.25" customHeight="1" x14ac:dyDescent="0.15">
      <c r="A12" s="148" t="s">
        <v>124</v>
      </c>
      <c r="B12" s="151" t="s">
        <v>39</v>
      </c>
      <c r="C12" s="154" t="s">
        <v>125</v>
      </c>
      <c r="D12" s="172" t="s">
        <v>126</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20</v>
      </c>
      <c r="U12" s="10" t="s">
        <v>49</v>
      </c>
      <c r="V12" s="10" t="s">
        <v>50</v>
      </c>
      <c r="W12" s="10" t="s">
        <v>50</v>
      </c>
      <c r="X12" s="10" t="s">
        <v>50</v>
      </c>
      <c r="Y12" s="10" t="s">
        <v>51</v>
      </c>
      <c r="Z12" s="16"/>
    </row>
    <row r="13" spans="1:26" s="17" customFormat="1" ht="68.25" customHeight="1" x14ac:dyDescent="0.15">
      <c r="A13" s="149"/>
      <c r="B13" s="152"/>
      <c r="C13" s="155"/>
      <c r="D13" s="173"/>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20</v>
      </c>
      <c r="U13" s="10" t="s">
        <v>58</v>
      </c>
      <c r="V13" s="10" t="s">
        <v>50</v>
      </c>
      <c r="W13" s="10" t="s">
        <v>50</v>
      </c>
      <c r="X13" s="10" t="s">
        <v>50</v>
      </c>
      <c r="Y13" s="10" t="s">
        <v>59</v>
      </c>
      <c r="Z13" s="10"/>
    </row>
    <row r="14" spans="1:26" s="17" customFormat="1" ht="68.25" customHeight="1" x14ac:dyDescent="0.15">
      <c r="A14" s="149"/>
      <c r="B14" s="152"/>
      <c r="C14" s="155"/>
      <c r="D14" s="173"/>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20</v>
      </c>
      <c r="U14" s="10" t="s">
        <v>66</v>
      </c>
      <c r="V14" s="10" t="s">
        <v>50</v>
      </c>
      <c r="W14" s="10" t="s">
        <v>50</v>
      </c>
      <c r="X14" s="10" t="s">
        <v>50</v>
      </c>
      <c r="Y14" s="10" t="s">
        <v>67</v>
      </c>
      <c r="Z14" s="10"/>
    </row>
    <row r="15" spans="1:26" s="17" customFormat="1" ht="68.25" customHeight="1" x14ac:dyDescent="0.15">
      <c r="A15" s="149"/>
      <c r="B15" s="152"/>
      <c r="C15" s="155"/>
      <c r="D15" s="173"/>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20</v>
      </c>
      <c r="U15" s="10" t="s">
        <v>66</v>
      </c>
      <c r="V15" s="10" t="s">
        <v>50</v>
      </c>
      <c r="W15" s="10" t="s">
        <v>71</v>
      </c>
      <c r="X15" s="10" t="s">
        <v>72</v>
      </c>
      <c r="Y15" s="10" t="s">
        <v>73</v>
      </c>
      <c r="Z15" s="10"/>
    </row>
    <row r="16" spans="1:26" s="17" customFormat="1" ht="68.25" customHeight="1" x14ac:dyDescent="0.15">
      <c r="A16" s="149"/>
      <c r="B16" s="152"/>
      <c r="C16" s="155"/>
      <c r="D16" s="173"/>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20</v>
      </c>
      <c r="U16" s="10" t="s">
        <v>66</v>
      </c>
      <c r="V16" s="10" t="s">
        <v>50</v>
      </c>
      <c r="W16" s="10" t="s">
        <v>50</v>
      </c>
      <c r="X16" s="10" t="s">
        <v>76</v>
      </c>
      <c r="Y16" s="10" t="s">
        <v>77</v>
      </c>
      <c r="Z16" s="10"/>
    </row>
    <row r="17" spans="1:26" s="17" customFormat="1" ht="68.25" customHeight="1" x14ac:dyDescent="0.15">
      <c r="A17" s="149"/>
      <c r="B17" s="152"/>
      <c r="C17" s="155"/>
      <c r="D17" s="173"/>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20</v>
      </c>
      <c r="U17" s="10" t="s">
        <v>84</v>
      </c>
      <c r="V17" s="10" t="s">
        <v>50</v>
      </c>
      <c r="W17" s="10" t="s">
        <v>50</v>
      </c>
      <c r="X17" s="10" t="s">
        <v>50</v>
      </c>
      <c r="Y17" s="10" t="s">
        <v>85</v>
      </c>
      <c r="Z17" s="16"/>
    </row>
    <row r="18" spans="1:26" s="17" customFormat="1" ht="68.25" customHeight="1" x14ac:dyDescent="0.15">
      <c r="A18" s="149"/>
      <c r="B18" s="152"/>
      <c r="C18" s="155"/>
      <c r="D18" s="173"/>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20</v>
      </c>
      <c r="U18" s="10" t="s">
        <v>88</v>
      </c>
      <c r="V18" s="10" t="s">
        <v>50</v>
      </c>
      <c r="W18" s="10" t="s">
        <v>50</v>
      </c>
      <c r="X18" s="10" t="s">
        <v>50</v>
      </c>
      <c r="Y18" s="10" t="s">
        <v>89</v>
      </c>
      <c r="Z18" s="10"/>
    </row>
    <row r="19" spans="1:26" s="17" customFormat="1" ht="68.25" customHeight="1" x14ac:dyDescent="0.15">
      <c r="A19" s="149"/>
      <c r="B19" s="152"/>
      <c r="C19" s="155"/>
      <c r="D19" s="173"/>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20</v>
      </c>
      <c r="U19" s="10" t="s">
        <v>88</v>
      </c>
      <c r="V19" s="10" t="s">
        <v>50</v>
      </c>
      <c r="W19" s="10" t="s">
        <v>50</v>
      </c>
      <c r="X19" s="10" t="s">
        <v>50</v>
      </c>
      <c r="Y19" s="10" t="s">
        <v>93</v>
      </c>
      <c r="Z19" s="10"/>
    </row>
    <row r="20" spans="1:26" s="17" customFormat="1" ht="68.25" customHeight="1" x14ac:dyDescent="0.15">
      <c r="A20" s="149"/>
      <c r="B20" s="152"/>
      <c r="C20" s="155"/>
      <c r="D20" s="173"/>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20</v>
      </c>
      <c r="U20" s="10" t="s">
        <v>88</v>
      </c>
      <c r="V20" s="10" t="s">
        <v>63</v>
      </c>
      <c r="W20" s="10" t="s">
        <v>63</v>
      </c>
      <c r="X20" s="10" t="s">
        <v>63</v>
      </c>
      <c r="Y20" s="10" t="s">
        <v>98</v>
      </c>
      <c r="Z20" s="10"/>
    </row>
    <row r="21" spans="1:26" s="17" customFormat="1" ht="68.25" customHeight="1" x14ac:dyDescent="0.15">
      <c r="A21" s="149"/>
      <c r="B21" s="152"/>
      <c r="C21" s="155"/>
      <c r="D21" s="173"/>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20</v>
      </c>
      <c r="U21" s="10" t="s">
        <v>88</v>
      </c>
      <c r="V21" s="10" t="s">
        <v>63</v>
      </c>
      <c r="W21" s="10" t="s">
        <v>63</v>
      </c>
      <c r="X21" s="10" t="s">
        <v>63</v>
      </c>
      <c r="Y21" s="10" t="s">
        <v>102</v>
      </c>
      <c r="Z21" s="10" t="s">
        <v>103</v>
      </c>
    </row>
    <row r="22" spans="1:26" s="17" customFormat="1" ht="102" customHeight="1" x14ac:dyDescent="0.15">
      <c r="A22" s="149"/>
      <c r="B22" s="152"/>
      <c r="C22" s="155"/>
      <c r="D22" s="173"/>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20</v>
      </c>
      <c r="U22" s="10" t="s">
        <v>88</v>
      </c>
      <c r="V22" s="10" t="s">
        <v>63</v>
      </c>
      <c r="W22" s="10" t="s">
        <v>63</v>
      </c>
      <c r="X22" s="10" t="s">
        <v>63</v>
      </c>
      <c r="Y22" s="10" t="s">
        <v>304</v>
      </c>
      <c r="Z22" s="10"/>
    </row>
    <row r="23" spans="1:26" ht="68.25" customHeight="1" thickBot="1" x14ac:dyDescent="0.25">
      <c r="A23" s="150"/>
      <c r="B23" s="153"/>
      <c r="C23" s="156"/>
      <c r="D23" s="174"/>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20</v>
      </c>
      <c r="U23" s="10" t="s">
        <v>88</v>
      </c>
      <c r="V23" s="10" t="s">
        <v>63</v>
      </c>
      <c r="W23" s="10" t="s">
        <v>63</v>
      </c>
      <c r="X23" s="10" t="s">
        <v>63</v>
      </c>
      <c r="Y23" s="12" t="s">
        <v>110</v>
      </c>
      <c r="Z23" s="10" t="s">
        <v>111</v>
      </c>
    </row>
    <row r="24" spans="1:26" ht="68.25" customHeight="1" thickTop="1" x14ac:dyDescent="0.2"/>
    <row r="25" spans="1:26" ht="68.25" customHeight="1" x14ac:dyDescent="0.2">
      <c r="A25" s="117" t="s">
        <v>112</v>
      </c>
      <c r="B25" s="117"/>
      <c r="C25" s="117"/>
      <c r="D25" s="117"/>
      <c r="E25" s="117"/>
    </row>
    <row r="26" spans="1:26" ht="68.25" customHeight="1" x14ac:dyDescent="0.2">
      <c r="A26" s="21"/>
      <c r="B26" s="22" t="s">
        <v>113</v>
      </c>
      <c r="C26" s="23" t="s">
        <v>21</v>
      </c>
      <c r="D26" s="24" t="s">
        <v>114</v>
      </c>
      <c r="E26" s="25" t="s">
        <v>115</v>
      </c>
    </row>
    <row r="27" spans="1:26" ht="68.25" customHeight="1" x14ac:dyDescent="0.2">
      <c r="A27" s="26" t="s">
        <v>116</v>
      </c>
      <c r="B27" s="27">
        <f>COUNTIF(O:O,"bajo")</f>
        <v>2</v>
      </c>
      <c r="C27" s="25">
        <f>COUNTIF(O:O,"MEDIO")</f>
        <v>9</v>
      </c>
      <c r="D27" s="28">
        <f>COUNTIF(O:O,"ALTO")</f>
        <v>1</v>
      </c>
      <c r="E27" s="27">
        <f>SUM(B27:D27)</f>
        <v>12</v>
      </c>
    </row>
    <row r="28" spans="1:26" ht="68.25" customHeight="1" x14ac:dyDescent="0.2">
      <c r="A28" s="26" t="s">
        <v>117</v>
      </c>
      <c r="B28" s="29">
        <f>+B27/$E$27</f>
        <v>0.16666666666666666</v>
      </c>
      <c r="C28" s="30">
        <f t="shared" ref="C28:D28" si="6">+C27/$E$27</f>
        <v>0.75</v>
      </c>
      <c r="D28" s="31">
        <f t="shared" si="6"/>
        <v>8.3333333333333329E-2</v>
      </c>
      <c r="E28" s="29">
        <f>SUM(B28:D28)</f>
        <v>1</v>
      </c>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59" priority="1" operator="containsText" text="ALTO">
      <formula>NOT(ISERROR(SEARCH("ALTO",O12)))</formula>
    </cfRule>
    <cfRule type="containsText" dxfId="58" priority="2" operator="containsText" text="MEDIO">
      <formula>NOT(ISERROR(SEARCH("MEDIO",O12)))</formula>
    </cfRule>
    <cfRule type="containsText" dxfId="57" priority="3" operator="containsText" text="BAJO">
      <formula>NOT(ISERROR(SEARCH("BAJO",O12)))</formula>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Z34"/>
  <sheetViews>
    <sheetView zoomScale="41" zoomScaleNormal="55" workbookViewId="0">
      <selection activeCell="A9" sqref="A9:F9"/>
    </sheetView>
  </sheetViews>
  <sheetFormatPr baseColWidth="10" defaultColWidth="11.5" defaultRowHeight="63.7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63.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63.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63.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63.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63.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2" customHeight="1" x14ac:dyDescent="0.2">
      <c r="A6" s="4" t="s">
        <v>4</v>
      </c>
      <c r="B6" s="118" t="s">
        <v>276</v>
      </c>
      <c r="C6" s="118"/>
      <c r="D6" s="118"/>
      <c r="E6" s="118"/>
      <c r="F6" s="119"/>
      <c r="G6" s="3"/>
      <c r="H6" s="3"/>
      <c r="I6" s="3"/>
      <c r="J6" s="3"/>
      <c r="K6" s="3"/>
      <c r="L6" s="3"/>
      <c r="M6" s="3"/>
      <c r="N6" s="3"/>
      <c r="O6" s="3"/>
      <c r="P6" s="3"/>
      <c r="Q6" s="3"/>
      <c r="R6" s="3"/>
      <c r="S6" s="3"/>
      <c r="T6" s="3"/>
      <c r="U6" s="3"/>
      <c r="V6" s="3"/>
      <c r="W6" s="3"/>
      <c r="X6" s="3"/>
      <c r="Y6" s="3"/>
      <c r="Z6" s="3"/>
    </row>
    <row r="7" spans="1:26" ht="39" customHeight="1" thickBot="1" x14ac:dyDescent="0.25">
      <c r="A7" s="5" t="s">
        <v>6</v>
      </c>
      <c r="B7" s="139" t="s">
        <v>294</v>
      </c>
      <c r="C7" s="139"/>
      <c r="D7" s="139"/>
      <c r="E7" s="139"/>
      <c r="F7" s="140"/>
      <c r="G7" s="3"/>
      <c r="H7" s="3"/>
      <c r="I7" s="3"/>
      <c r="J7" s="3"/>
      <c r="K7" s="3"/>
      <c r="L7" s="3"/>
      <c r="M7" s="3"/>
      <c r="N7" s="3"/>
      <c r="O7" s="3"/>
      <c r="P7" s="3"/>
      <c r="Q7" s="3"/>
      <c r="R7" s="3"/>
      <c r="S7" s="3"/>
      <c r="T7" s="3"/>
      <c r="U7" s="3"/>
      <c r="V7" s="3"/>
      <c r="W7" s="3"/>
      <c r="X7" s="3"/>
      <c r="Y7" s="3"/>
      <c r="Z7" s="3"/>
    </row>
    <row r="8" spans="1:26" ht="54" customHeight="1"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63.75" customHeight="1" thickBot="1" x14ac:dyDescent="0.25">
      <c r="A9" s="157" t="s">
        <v>394</v>
      </c>
      <c r="B9" s="157"/>
      <c r="C9" s="157"/>
      <c r="D9" s="157"/>
      <c r="E9" s="157"/>
      <c r="F9" s="157"/>
      <c r="G9" s="3"/>
      <c r="H9" s="3"/>
      <c r="I9" s="3"/>
      <c r="J9" s="3"/>
      <c r="K9" s="3"/>
      <c r="L9" s="3"/>
      <c r="M9" s="3"/>
      <c r="N9" s="3"/>
      <c r="O9" s="3"/>
      <c r="P9" s="3"/>
      <c r="Q9" s="3"/>
      <c r="R9" s="3"/>
      <c r="S9" s="3"/>
      <c r="T9" s="3"/>
      <c r="U9" s="3"/>
      <c r="V9" s="3"/>
      <c r="W9" s="3"/>
      <c r="X9" s="3"/>
      <c r="Y9" s="3"/>
      <c r="Z9" s="3"/>
    </row>
    <row r="10" spans="1:26" s="7" customFormat="1" ht="63.75"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63.75"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63.75" customHeight="1" x14ac:dyDescent="0.15">
      <c r="A12" s="148" t="s">
        <v>276</v>
      </c>
      <c r="B12" s="151" t="s">
        <v>39</v>
      </c>
      <c r="C12" s="175" t="s">
        <v>283</v>
      </c>
      <c r="D12" s="154" t="s">
        <v>276</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19</v>
      </c>
      <c r="U12" s="10" t="s">
        <v>49</v>
      </c>
      <c r="V12" s="10" t="s">
        <v>50</v>
      </c>
      <c r="W12" s="10" t="s">
        <v>50</v>
      </c>
      <c r="X12" s="10" t="s">
        <v>50</v>
      </c>
      <c r="Y12" s="10" t="s">
        <v>51</v>
      </c>
      <c r="Z12" s="16"/>
    </row>
    <row r="13" spans="1:26" s="17" customFormat="1" ht="63.75" customHeight="1" x14ac:dyDescent="0.15">
      <c r="A13" s="149"/>
      <c r="B13" s="152"/>
      <c r="C13" s="176"/>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19</v>
      </c>
      <c r="U13" s="10" t="s">
        <v>58</v>
      </c>
      <c r="V13" s="10" t="s">
        <v>50</v>
      </c>
      <c r="W13" s="10" t="s">
        <v>50</v>
      </c>
      <c r="X13" s="10" t="s">
        <v>50</v>
      </c>
      <c r="Y13" s="10" t="s">
        <v>59</v>
      </c>
      <c r="Z13" s="10"/>
    </row>
    <row r="14" spans="1:26" s="17" customFormat="1" ht="63.75" customHeight="1" x14ac:dyDescent="0.15">
      <c r="A14" s="149"/>
      <c r="B14" s="152"/>
      <c r="C14" s="176"/>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19</v>
      </c>
      <c r="U14" s="10" t="s">
        <v>66</v>
      </c>
      <c r="V14" s="10" t="s">
        <v>50</v>
      </c>
      <c r="W14" s="10" t="s">
        <v>50</v>
      </c>
      <c r="X14" s="10" t="s">
        <v>50</v>
      </c>
      <c r="Y14" s="10" t="s">
        <v>67</v>
      </c>
      <c r="Z14" s="10"/>
    </row>
    <row r="15" spans="1:26" s="17" customFormat="1" ht="63.75" customHeight="1" x14ac:dyDescent="0.15">
      <c r="A15" s="149"/>
      <c r="B15" s="152"/>
      <c r="C15" s="176"/>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19</v>
      </c>
      <c r="U15" s="10" t="s">
        <v>66</v>
      </c>
      <c r="V15" s="10" t="s">
        <v>50</v>
      </c>
      <c r="W15" s="10" t="s">
        <v>71</v>
      </c>
      <c r="X15" s="10" t="s">
        <v>72</v>
      </c>
      <c r="Y15" s="10" t="s">
        <v>73</v>
      </c>
      <c r="Z15" s="10"/>
    </row>
    <row r="16" spans="1:26" s="17" customFormat="1" ht="63.75" customHeight="1" x14ac:dyDescent="0.15">
      <c r="A16" s="149"/>
      <c r="B16" s="152"/>
      <c r="C16" s="176"/>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19</v>
      </c>
      <c r="U16" s="10" t="s">
        <v>66</v>
      </c>
      <c r="V16" s="10" t="s">
        <v>50</v>
      </c>
      <c r="W16" s="10" t="s">
        <v>50</v>
      </c>
      <c r="X16" s="10" t="s">
        <v>76</v>
      </c>
      <c r="Y16" s="10" t="s">
        <v>77</v>
      </c>
      <c r="Z16" s="10"/>
    </row>
    <row r="17" spans="1:26" s="17" customFormat="1" ht="63.75" customHeight="1" x14ac:dyDescent="0.15">
      <c r="A17" s="149"/>
      <c r="B17" s="152"/>
      <c r="C17" s="176"/>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19</v>
      </c>
      <c r="U17" s="10" t="s">
        <v>84</v>
      </c>
      <c r="V17" s="10" t="s">
        <v>50</v>
      </c>
      <c r="W17" s="10" t="s">
        <v>50</v>
      </c>
      <c r="X17" s="10" t="s">
        <v>50</v>
      </c>
      <c r="Y17" s="10" t="s">
        <v>85</v>
      </c>
      <c r="Z17" s="16"/>
    </row>
    <row r="18" spans="1:26" s="17" customFormat="1" ht="63.75" customHeight="1" x14ac:dyDescent="0.15">
      <c r="A18" s="149"/>
      <c r="B18" s="152"/>
      <c r="C18" s="176"/>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19</v>
      </c>
      <c r="U18" s="10" t="s">
        <v>88</v>
      </c>
      <c r="V18" s="10" t="s">
        <v>50</v>
      </c>
      <c r="W18" s="10" t="s">
        <v>50</v>
      </c>
      <c r="X18" s="10" t="s">
        <v>50</v>
      </c>
      <c r="Y18" s="10" t="s">
        <v>89</v>
      </c>
      <c r="Z18" s="10"/>
    </row>
    <row r="19" spans="1:26" s="17" customFormat="1" ht="63.75" customHeight="1" x14ac:dyDescent="0.15">
      <c r="A19" s="149"/>
      <c r="B19" s="152"/>
      <c r="C19" s="176"/>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19</v>
      </c>
      <c r="U19" s="10" t="s">
        <v>88</v>
      </c>
      <c r="V19" s="10" t="s">
        <v>50</v>
      </c>
      <c r="W19" s="10" t="s">
        <v>50</v>
      </c>
      <c r="X19" s="10" t="s">
        <v>50</v>
      </c>
      <c r="Y19" s="10" t="s">
        <v>93</v>
      </c>
      <c r="Z19" s="10"/>
    </row>
    <row r="20" spans="1:26" s="17" customFormat="1" ht="63.75" customHeight="1" x14ac:dyDescent="0.15">
      <c r="A20" s="149"/>
      <c r="B20" s="152"/>
      <c r="C20" s="176"/>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19</v>
      </c>
      <c r="U20" s="10" t="s">
        <v>88</v>
      </c>
      <c r="V20" s="10" t="s">
        <v>63</v>
      </c>
      <c r="W20" s="10" t="s">
        <v>63</v>
      </c>
      <c r="X20" s="10" t="s">
        <v>63</v>
      </c>
      <c r="Y20" s="10" t="s">
        <v>98</v>
      </c>
      <c r="Z20" s="10"/>
    </row>
    <row r="21" spans="1:26" s="17" customFormat="1" ht="63.75" customHeight="1" x14ac:dyDescent="0.15">
      <c r="A21" s="149"/>
      <c r="B21" s="152"/>
      <c r="C21" s="176"/>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19</v>
      </c>
      <c r="U21" s="10" t="s">
        <v>88</v>
      </c>
      <c r="V21" s="10" t="s">
        <v>63</v>
      </c>
      <c r="W21" s="10" t="s">
        <v>63</v>
      </c>
      <c r="X21" s="10" t="s">
        <v>63</v>
      </c>
      <c r="Y21" s="10" t="s">
        <v>102</v>
      </c>
      <c r="Z21" s="10" t="s">
        <v>103</v>
      </c>
    </row>
    <row r="22" spans="1:26" s="17" customFormat="1" ht="102" customHeight="1" x14ac:dyDescent="0.15">
      <c r="A22" s="149"/>
      <c r="B22" s="152"/>
      <c r="C22" s="176"/>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19</v>
      </c>
      <c r="U22" s="10" t="s">
        <v>88</v>
      </c>
      <c r="V22" s="10" t="s">
        <v>63</v>
      </c>
      <c r="W22" s="10" t="s">
        <v>63</v>
      </c>
      <c r="X22" s="10" t="s">
        <v>63</v>
      </c>
      <c r="Y22" s="10" t="s">
        <v>304</v>
      </c>
      <c r="Z22" s="10"/>
    </row>
    <row r="23" spans="1:26" ht="63.75" customHeight="1" thickBot="1" x14ac:dyDescent="0.25">
      <c r="A23" s="150"/>
      <c r="B23" s="153"/>
      <c r="C23" s="177"/>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19</v>
      </c>
      <c r="U23" s="10" t="s">
        <v>88</v>
      </c>
      <c r="V23" s="10" t="s">
        <v>63</v>
      </c>
      <c r="W23" s="10" t="s">
        <v>63</v>
      </c>
      <c r="X23" s="10" t="s">
        <v>63</v>
      </c>
      <c r="Y23" s="12" t="s">
        <v>110</v>
      </c>
      <c r="Z23" s="10" t="s">
        <v>111</v>
      </c>
    </row>
    <row r="24" spans="1:26" ht="63.75" customHeight="1" thickTop="1" x14ac:dyDescent="0.2"/>
    <row r="25" spans="1:26" ht="63.75" customHeight="1" x14ac:dyDescent="0.2">
      <c r="A25" s="117" t="s">
        <v>112</v>
      </c>
      <c r="B25" s="117"/>
      <c r="C25" s="117"/>
      <c r="D25" s="117"/>
      <c r="E25" s="117"/>
    </row>
    <row r="26" spans="1:26" ht="63.75" customHeight="1" x14ac:dyDescent="0.2">
      <c r="A26" s="21"/>
      <c r="B26" s="22" t="s">
        <v>113</v>
      </c>
      <c r="C26" s="23" t="s">
        <v>21</v>
      </c>
      <c r="D26" s="24" t="s">
        <v>114</v>
      </c>
      <c r="E26" s="25" t="s">
        <v>115</v>
      </c>
    </row>
    <row r="27" spans="1:26" ht="63.75" customHeight="1" x14ac:dyDescent="0.2">
      <c r="A27" s="26" t="s">
        <v>116</v>
      </c>
      <c r="B27" s="27">
        <f>COUNTIF(O:O,"bajo")</f>
        <v>2</v>
      </c>
      <c r="C27" s="25">
        <f>COUNTIF(O:O,"MEDIO")</f>
        <v>9</v>
      </c>
      <c r="D27" s="28">
        <f>COUNTIF(O:O,"ALTO")</f>
        <v>1</v>
      </c>
      <c r="E27" s="27">
        <f>SUM(B27:D27)</f>
        <v>12</v>
      </c>
    </row>
    <row r="28" spans="1:26" ht="63.75" customHeight="1" x14ac:dyDescent="0.2">
      <c r="A28" s="26" t="s">
        <v>117</v>
      </c>
      <c r="B28" s="29">
        <f>+B27/$E$27</f>
        <v>0.16666666666666666</v>
      </c>
      <c r="C28" s="29">
        <f t="shared" ref="C28:E28" si="6">+C27/$E$27</f>
        <v>0.75</v>
      </c>
      <c r="D28" s="29">
        <f t="shared" si="6"/>
        <v>8.3333333333333329E-2</v>
      </c>
      <c r="E28" s="29">
        <f t="shared" si="6"/>
        <v>1</v>
      </c>
    </row>
    <row r="29" spans="1:26" ht="63.75" customHeight="1" x14ac:dyDescent="0.2">
      <c r="C29" s="32"/>
    </row>
    <row r="34" spans="2:2" ht="63.75" customHeight="1" x14ac:dyDescent="0.2">
      <c r="B34" s="33"/>
    </row>
  </sheetData>
  <mergeCells count="27">
    <mergeCell ref="V10:Z10"/>
    <mergeCell ref="B6:F6"/>
    <mergeCell ref="B7:F7"/>
    <mergeCell ref="A10:A11"/>
    <mergeCell ref="B10:B11"/>
    <mergeCell ref="C10:C11"/>
    <mergeCell ref="D10:D11"/>
    <mergeCell ref="E10:E11"/>
    <mergeCell ref="F10:F11"/>
    <mergeCell ref="G10:G11"/>
    <mergeCell ref="H10:H11"/>
    <mergeCell ref="I10:K10"/>
    <mergeCell ref="L10:R10"/>
    <mergeCell ref="T10:U10"/>
    <mergeCell ref="B8:F8"/>
    <mergeCell ref="A1:B3"/>
    <mergeCell ref="C1:X3"/>
    <mergeCell ref="Y1:Z1"/>
    <mergeCell ref="Y2:Z2"/>
    <mergeCell ref="Y3:Z3"/>
    <mergeCell ref="B12:B23"/>
    <mergeCell ref="C12:C23"/>
    <mergeCell ref="D12:D23"/>
    <mergeCell ref="A25:E25"/>
    <mergeCell ref="B5:F5"/>
    <mergeCell ref="A12:A23"/>
    <mergeCell ref="A9:F9"/>
  </mergeCells>
  <conditionalFormatting sqref="O12:O23">
    <cfRule type="containsText" dxfId="56" priority="1" operator="containsText" text="ALTO">
      <formula>NOT(ISERROR(SEARCH("ALTO",O12)))</formula>
    </cfRule>
    <cfRule type="containsText" dxfId="55" priority="2" operator="containsText" text="MEDIO">
      <formula>NOT(ISERROR(SEARCH("MEDIO",O12)))</formula>
    </cfRule>
    <cfRule type="containsText" dxfId="54" priority="3" operator="containsText" text="BAJO">
      <formula>NOT(ISERROR(SEARCH("BAJO",O12)))</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Z34"/>
  <sheetViews>
    <sheetView zoomScale="55" zoomScaleNormal="55" workbookViewId="0">
      <selection activeCell="A9" sqref="A9:F9"/>
    </sheetView>
  </sheetViews>
  <sheetFormatPr baseColWidth="10" defaultColWidth="11.5" defaultRowHeight="45.7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45.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45.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45.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45.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5.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5.75" customHeight="1" x14ac:dyDescent="0.2">
      <c r="A6" s="4" t="s">
        <v>4</v>
      </c>
      <c r="B6" s="118" t="s">
        <v>277</v>
      </c>
      <c r="C6" s="118"/>
      <c r="D6" s="118"/>
      <c r="E6" s="118"/>
      <c r="F6" s="119"/>
      <c r="G6" s="3"/>
      <c r="H6" s="3"/>
      <c r="I6" s="3"/>
      <c r="J6" s="3"/>
      <c r="K6" s="3"/>
      <c r="L6" s="3"/>
      <c r="M6" s="3"/>
      <c r="N6" s="3"/>
      <c r="O6" s="3"/>
      <c r="P6" s="3"/>
      <c r="Q6" s="3"/>
      <c r="R6" s="3"/>
      <c r="S6" s="3"/>
      <c r="T6" s="3"/>
      <c r="U6" s="3"/>
      <c r="V6" s="3"/>
      <c r="W6" s="3"/>
      <c r="X6" s="3"/>
      <c r="Y6" s="3"/>
      <c r="Z6" s="3"/>
    </row>
    <row r="7" spans="1:26" ht="45.75" customHeight="1" thickBot="1" x14ac:dyDescent="0.25">
      <c r="A7" s="5" t="s">
        <v>6</v>
      </c>
      <c r="B7" s="139" t="s">
        <v>295</v>
      </c>
      <c r="C7" s="139"/>
      <c r="D7" s="139"/>
      <c r="E7" s="139"/>
      <c r="F7" s="140"/>
      <c r="G7" s="3"/>
      <c r="H7" s="3"/>
      <c r="I7" s="3"/>
      <c r="J7" s="3"/>
      <c r="K7" s="3"/>
      <c r="L7" s="3"/>
      <c r="M7" s="3"/>
      <c r="N7" s="3"/>
      <c r="O7" s="3"/>
      <c r="P7" s="3"/>
      <c r="Q7" s="3"/>
      <c r="R7" s="3"/>
      <c r="S7" s="3"/>
      <c r="T7" s="3"/>
      <c r="U7" s="3"/>
      <c r="V7" s="3"/>
      <c r="W7" s="3"/>
      <c r="X7" s="3"/>
      <c r="Y7" s="3"/>
      <c r="Z7" s="3"/>
    </row>
    <row r="8" spans="1:26" ht="52.5" customHeight="1"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45.75" customHeight="1" thickBot="1" x14ac:dyDescent="0.25">
      <c r="A9" s="157" t="s">
        <v>394</v>
      </c>
      <c r="B9" s="157"/>
      <c r="C9" s="157"/>
      <c r="D9" s="157"/>
      <c r="E9" s="157"/>
      <c r="F9" s="157"/>
      <c r="G9" s="3"/>
      <c r="H9" s="3"/>
      <c r="I9" s="3"/>
      <c r="J9" s="3"/>
      <c r="K9" s="3"/>
      <c r="L9" s="3"/>
      <c r="M9" s="3"/>
      <c r="N9" s="3"/>
      <c r="O9" s="3"/>
      <c r="P9" s="3"/>
      <c r="Q9" s="3"/>
      <c r="R9" s="3"/>
      <c r="S9" s="3"/>
      <c r="T9" s="3"/>
      <c r="U9" s="3"/>
      <c r="V9" s="3"/>
      <c r="W9" s="3"/>
      <c r="X9" s="3"/>
      <c r="Y9" s="3"/>
      <c r="Z9" s="3"/>
    </row>
    <row r="10" spans="1:26" s="7" customFormat="1" ht="45.75"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45.75"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45.75" customHeight="1" x14ac:dyDescent="0.15">
      <c r="A12" s="148" t="s">
        <v>277</v>
      </c>
      <c r="B12" s="151" t="s">
        <v>39</v>
      </c>
      <c r="C12" s="154" t="s">
        <v>279</v>
      </c>
      <c r="D12" s="154" t="s">
        <v>278</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2</v>
      </c>
      <c r="U12" s="10" t="s">
        <v>49</v>
      </c>
      <c r="V12" s="10" t="s">
        <v>50</v>
      </c>
      <c r="W12" s="10" t="s">
        <v>50</v>
      </c>
      <c r="X12" s="10" t="s">
        <v>50</v>
      </c>
      <c r="Y12" s="10" t="s">
        <v>51</v>
      </c>
      <c r="Z12" s="16"/>
    </row>
    <row r="13" spans="1:26" s="17" customFormat="1" ht="45.75" customHeight="1"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2</v>
      </c>
      <c r="U13" s="10" t="s">
        <v>58</v>
      </c>
      <c r="V13" s="10" t="s">
        <v>50</v>
      </c>
      <c r="W13" s="10" t="s">
        <v>50</v>
      </c>
      <c r="X13" s="10" t="s">
        <v>50</v>
      </c>
      <c r="Y13" s="10" t="s">
        <v>59</v>
      </c>
      <c r="Z13" s="10"/>
    </row>
    <row r="14" spans="1:26" s="17" customFormat="1" ht="45.75" customHeight="1"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2</v>
      </c>
      <c r="U14" s="10" t="s">
        <v>66</v>
      </c>
      <c r="V14" s="10" t="s">
        <v>50</v>
      </c>
      <c r="W14" s="10" t="s">
        <v>50</v>
      </c>
      <c r="X14" s="10" t="s">
        <v>50</v>
      </c>
      <c r="Y14" s="10" t="s">
        <v>67</v>
      </c>
      <c r="Z14" s="10"/>
    </row>
    <row r="15" spans="1:26" s="17" customFormat="1" ht="45.75" customHeight="1"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2</v>
      </c>
      <c r="U15" s="10" t="s">
        <v>66</v>
      </c>
      <c r="V15" s="10" t="s">
        <v>50</v>
      </c>
      <c r="W15" s="10" t="s">
        <v>71</v>
      </c>
      <c r="X15" s="10" t="s">
        <v>72</v>
      </c>
      <c r="Y15" s="10" t="s">
        <v>73</v>
      </c>
      <c r="Z15" s="10"/>
    </row>
    <row r="16" spans="1:26" s="17" customFormat="1" ht="45.75" customHeight="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2</v>
      </c>
      <c r="U16" s="10" t="s">
        <v>66</v>
      </c>
      <c r="V16" s="10" t="s">
        <v>50</v>
      </c>
      <c r="W16" s="10" t="s">
        <v>50</v>
      </c>
      <c r="X16" s="10" t="s">
        <v>76</v>
      </c>
      <c r="Y16" s="10" t="s">
        <v>77</v>
      </c>
      <c r="Z16" s="10"/>
    </row>
    <row r="17" spans="1:26" s="17" customFormat="1" ht="45.75" customHeight="1"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2</v>
      </c>
      <c r="U17" s="10" t="s">
        <v>84</v>
      </c>
      <c r="V17" s="10" t="s">
        <v>50</v>
      </c>
      <c r="W17" s="10" t="s">
        <v>50</v>
      </c>
      <c r="X17" s="10" t="s">
        <v>50</v>
      </c>
      <c r="Y17" s="10" t="s">
        <v>85</v>
      </c>
      <c r="Z17" s="16"/>
    </row>
    <row r="18" spans="1:26" s="17" customFormat="1" ht="45.75" customHeight="1"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2</v>
      </c>
      <c r="U18" s="10" t="s">
        <v>88</v>
      </c>
      <c r="V18" s="10" t="s">
        <v>50</v>
      </c>
      <c r="W18" s="10" t="s">
        <v>50</v>
      </c>
      <c r="X18" s="10" t="s">
        <v>50</v>
      </c>
      <c r="Y18" s="10" t="s">
        <v>89</v>
      </c>
      <c r="Z18" s="10"/>
    </row>
    <row r="19" spans="1:26" s="17" customFormat="1" ht="45.75" customHeight="1"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2</v>
      </c>
      <c r="U19" s="10" t="s">
        <v>88</v>
      </c>
      <c r="V19" s="10" t="s">
        <v>50</v>
      </c>
      <c r="W19" s="10" t="s">
        <v>50</v>
      </c>
      <c r="X19" s="10" t="s">
        <v>50</v>
      </c>
      <c r="Y19" s="10" t="s">
        <v>93</v>
      </c>
      <c r="Z19" s="10"/>
    </row>
    <row r="20" spans="1:26" s="17" customFormat="1" ht="45.75" customHeight="1"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2</v>
      </c>
      <c r="U20" s="10" t="s">
        <v>88</v>
      </c>
      <c r="V20" s="10" t="s">
        <v>63</v>
      </c>
      <c r="W20" s="10" t="s">
        <v>63</v>
      </c>
      <c r="X20" s="10" t="s">
        <v>63</v>
      </c>
      <c r="Y20" s="10" t="s">
        <v>98</v>
      </c>
      <c r="Z20" s="10"/>
    </row>
    <row r="21" spans="1:26" s="17" customFormat="1" ht="45.75" customHeight="1"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2</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2</v>
      </c>
      <c r="U22" s="10" t="s">
        <v>88</v>
      </c>
      <c r="V22" s="10" t="s">
        <v>63</v>
      </c>
      <c r="W22" s="10" t="s">
        <v>63</v>
      </c>
      <c r="X22" s="10" t="s">
        <v>63</v>
      </c>
      <c r="Y22" s="10" t="s">
        <v>304</v>
      </c>
      <c r="Z22" s="10"/>
    </row>
    <row r="23" spans="1:26" ht="45.75" customHeight="1"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2</v>
      </c>
      <c r="U23" s="10" t="s">
        <v>88</v>
      </c>
      <c r="V23" s="10" t="s">
        <v>63</v>
      </c>
      <c r="W23" s="10" t="s">
        <v>63</v>
      </c>
      <c r="X23" s="10" t="s">
        <v>63</v>
      </c>
      <c r="Y23" s="12" t="s">
        <v>110</v>
      </c>
      <c r="Z23" s="10" t="s">
        <v>111</v>
      </c>
    </row>
    <row r="24" spans="1:26" ht="45.75" customHeight="1" thickTop="1" x14ac:dyDescent="0.2"/>
    <row r="25" spans="1:26" ht="45.75" customHeight="1" x14ac:dyDescent="0.2">
      <c r="A25" s="117" t="s">
        <v>112</v>
      </c>
      <c r="B25" s="117"/>
      <c r="C25" s="117"/>
      <c r="D25" s="117"/>
      <c r="E25" s="117"/>
    </row>
    <row r="26" spans="1:26" ht="45.75" customHeight="1" x14ac:dyDescent="0.2">
      <c r="A26" s="21"/>
      <c r="B26" s="22" t="s">
        <v>113</v>
      </c>
      <c r="C26" s="23" t="s">
        <v>21</v>
      </c>
      <c r="D26" s="24" t="s">
        <v>114</v>
      </c>
      <c r="E26" s="25" t="s">
        <v>115</v>
      </c>
    </row>
    <row r="27" spans="1:26" ht="45.75" customHeight="1" x14ac:dyDescent="0.2">
      <c r="A27" s="26" t="s">
        <v>116</v>
      </c>
      <c r="B27" s="27">
        <f>COUNTIF(O:O,"bajo")</f>
        <v>2</v>
      </c>
      <c r="C27" s="25">
        <f>COUNTIF(O12:O21,"MEDIO")</f>
        <v>8</v>
      </c>
      <c r="D27" s="28">
        <f>COUNTIF(O12:O21,"ALTO")</f>
        <v>1</v>
      </c>
      <c r="E27" s="27">
        <f>SUM(B27:D27)</f>
        <v>11</v>
      </c>
    </row>
    <row r="28" spans="1:26" ht="45.75" customHeight="1" x14ac:dyDescent="0.2">
      <c r="A28" s="26" t="s">
        <v>117</v>
      </c>
      <c r="B28" s="29">
        <f>+B27/$E$27</f>
        <v>0.18181818181818182</v>
      </c>
      <c r="C28" s="29">
        <f t="shared" ref="C28:E28" si="6">+C27/$E$27</f>
        <v>0.72727272727272729</v>
      </c>
      <c r="D28" s="29">
        <f t="shared" si="6"/>
        <v>9.0909090909090912E-2</v>
      </c>
      <c r="E28" s="29">
        <f t="shared" si="6"/>
        <v>1</v>
      </c>
    </row>
    <row r="29" spans="1:26" ht="45.75" customHeight="1" x14ac:dyDescent="0.2">
      <c r="C29" s="32"/>
    </row>
    <row r="34" spans="2:2" ht="45.75" customHeight="1" x14ac:dyDescent="0.2">
      <c r="B34" s="33"/>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53" priority="1" operator="containsText" text="ALTO">
      <formula>NOT(ISERROR(SEARCH("ALTO",O12)))</formula>
    </cfRule>
    <cfRule type="containsText" dxfId="52" priority="2" operator="containsText" text="MEDIO">
      <formula>NOT(ISERROR(SEARCH("MEDIO",O12)))</formula>
    </cfRule>
    <cfRule type="containsText" dxfId="51" priority="3" operator="containsText" text="BAJO">
      <formula>NOT(ISERROR(SEARCH("BAJO",O12)))</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Z34"/>
  <sheetViews>
    <sheetView topLeftCell="A5" zoomScale="70" zoomScaleNormal="70" workbookViewId="0">
      <selection activeCell="A9" sqref="A9:F9"/>
    </sheetView>
  </sheetViews>
  <sheetFormatPr baseColWidth="10" defaultColWidth="11.5" defaultRowHeight="45.7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45.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45.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45.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45.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5.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45.75" customHeight="1" x14ac:dyDescent="0.2">
      <c r="A6" s="4" t="s">
        <v>4</v>
      </c>
      <c r="B6" s="118" t="s">
        <v>280</v>
      </c>
      <c r="C6" s="118"/>
      <c r="D6" s="118"/>
      <c r="E6" s="118"/>
      <c r="F6" s="119"/>
      <c r="G6" s="3"/>
      <c r="H6" s="3"/>
      <c r="I6" s="3"/>
      <c r="J6" s="3"/>
      <c r="K6" s="3"/>
      <c r="L6" s="3"/>
      <c r="M6" s="3"/>
      <c r="N6" s="3"/>
      <c r="O6" s="3"/>
      <c r="P6" s="3"/>
      <c r="Q6" s="3"/>
      <c r="R6" s="3"/>
      <c r="S6" s="3"/>
      <c r="T6" s="3"/>
      <c r="U6" s="3"/>
      <c r="V6" s="3"/>
      <c r="W6" s="3"/>
      <c r="X6" s="3"/>
      <c r="Y6" s="3"/>
      <c r="Z6" s="3"/>
    </row>
    <row r="7" spans="1:26" ht="45.75" customHeight="1" thickBot="1" x14ac:dyDescent="0.25">
      <c r="A7" s="5" t="s">
        <v>6</v>
      </c>
      <c r="B7" s="139" t="s">
        <v>296</v>
      </c>
      <c r="C7" s="139"/>
      <c r="D7" s="139"/>
      <c r="E7" s="139"/>
      <c r="F7" s="140"/>
      <c r="G7" s="3"/>
      <c r="H7" s="3"/>
      <c r="I7" s="3"/>
      <c r="J7" s="3"/>
      <c r="K7" s="3"/>
      <c r="L7" s="3"/>
      <c r="M7" s="3"/>
      <c r="N7" s="3"/>
      <c r="O7" s="3"/>
      <c r="P7" s="3"/>
      <c r="Q7" s="3"/>
      <c r="R7" s="3"/>
      <c r="S7" s="3"/>
      <c r="T7" s="3"/>
      <c r="U7" s="3"/>
      <c r="V7" s="3"/>
      <c r="W7" s="3"/>
      <c r="X7" s="3"/>
      <c r="Y7" s="3"/>
      <c r="Z7" s="3"/>
    </row>
    <row r="8" spans="1:26" ht="45.75" customHeight="1"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45.75" customHeight="1" thickBot="1" x14ac:dyDescent="0.25">
      <c r="A9" s="157" t="s">
        <v>394</v>
      </c>
      <c r="B9" s="157"/>
      <c r="C9" s="157"/>
      <c r="D9" s="157"/>
      <c r="E9" s="157"/>
      <c r="F9" s="157"/>
      <c r="G9" s="3"/>
      <c r="H9" s="3"/>
      <c r="I9" s="3"/>
      <c r="J9" s="3"/>
      <c r="K9" s="3"/>
      <c r="L9" s="3"/>
      <c r="M9" s="3"/>
      <c r="N9" s="3"/>
      <c r="O9" s="3"/>
      <c r="P9" s="3"/>
      <c r="Q9" s="3"/>
      <c r="R9" s="3"/>
      <c r="S9" s="3"/>
      <c r="T9" s="3"/>
      <c r="U9" s="3"/>
      <c r="V9" s="3"/>
      <c r="W9" s="3"/>
      <c r="X9" s="3"/>
      <c r="Y9" s="3"/>
      <c r="Z9" s="3"/>
    </row>
    <row r="10" spans="1:26" s="7" customFormat="1" ht="45.75"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45.75"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45.75" customHeight="1" x14ac:dyDescent="0.15">
      <c r="A12" s="148" t="s">
        <v>280</v>
      </c>
      <c r="B12" s="151" t="s">
        <v>39</v>
      </c>
      <c r="C12" s="154" t="s">
        <v>284</v>
      </c>
      <c r="D12" s="154" t="s">
        <v>280</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9</v>
      </c>
      <c r="U12" s="10" t="s">
        <v>49</v>
      </c>
      <c r="V12" s="10" t="s">
        <v>50</v>
      </c>
      <c r="W12" s="10" t="s">
        <v>50</v>
      </c>
      <c r="X12" s="10" t="s">
        <v>50</v>
      </c>
      <c r="Y12" s="10" t="s">
        <v>51</v>
      </c>
      <c r="Z12" s="16"/>
    </row>
    <row r="13" spans="1:26" s="17" customFormat="1" ht="45.75" customHeight="1"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9</v>
      </c>
      <c r="U13" s="10" t="s">
        <v>58</v>
      </c>
      <c r="V13" s="10" t="s">
        <v>50</v>
      </c>
      <c r="W13" s="10" t="s">
        <v>50</v>
      </c>
      <c r="X13" s="10" t="s">
        <v>50</v>
      </c>
      <c r="Y13" s="10" t="s">
        <v>59</v>
      </c>
      <c r="Z13" s="10"/>
    </row>
    <row r="14" spans="1:26" s="17" customFormat="1" ht="45.75" customHeight="1"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9</v>
      </c>
      <c r="U14" s="10" t="s">
        <v>66</v>
      </c>
      <c r="V14" s="10" t="s">
        <v>50</v>
      </c>
      <c r="W14" s="10" t="s">
        <v>50</v>
      </c>
      <c r="X14" s="10" t="s">
        <v>50</v>
      </c>
      <c r="Y14" s="10" t="s">
        <v>67</v>
      </c>
      <c r="Z14" s="10"/>
    </row>
    <row r="15" spans="1:26" s="17" customFormat="1" ht="45.75" customHeight="1"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9</v>
      </c>
      <c r="U15" s="10" t="s">
        <v>66</v>
      </c>
      <c r="V15" s="10" t="s">
        <v>50</v>
      </c>
      <c r="W15" s="10" t="s">
        <v>71</v>
      </c>
      <c r="X15" s="10" t="s">
        <v>72</v>
      </c>
      <c r="Y15" s="10" t="s">
        <v>73</v>
      </c>
      <c r="Z15" s="10"/>
    </row>
    <row r="16" spans="1:26" s="17" customFormat="1" ht="45.75" customHeight="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9</v>
      </c>
      <c r="U16" s="10" t="s">
        <v>66</v>
      </c>
      <c r="V16" s="10" t="s">
        <v>50</v>
      </c>
      <c r="W16" s="10" t="s">
        <v>50</v>
      </c>
      <c r="X16" s="10" t="s">
        <v>76</v>
      </c>
      <c r="Y16" s="10" t="s">
        <v>77</v>
      </c>
      <c r="Z16" s="10"/>
    </row>
    <row r="17" spans="1:26" s="17" customFormat="1" ht="45.75" customHeight="1"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9</v>
      </c>
      <c r="U17" s="10" t="s">
        <v>84</v>
      </c>
      <c r="V17" s="10" t="s">
        <v>50</v>
      </c>
      <c r="W17" s="10" t="s">
        <v>50</v>
      </c>
      <c r="X17" s="10" t="s">
        <v>50</v>
      </c>
      <c r="Y17" s="10" t="s">
        <v>85</v>
      </c>
      <c r="Z17" s="16"/>
    </row>
    <row r="18" spans="1:26" s="17" customFormat="1" ht="45.75" customHeight="1"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9</v>
      </c>
      <c r="U18" s="10" t="s">
        <v>88</v>
      </c>
      <c r="V18" s="10" t="s">
        <v>50</v>
      </c>
      <c r="W18" s="10" t="s">
        <v>50</v>
      </c>
      <c r="X18" s="10" t="s">
        <v>50</v>
      </c>
      <c r="Y18" s="10" t="s">
        <v>89</v>
      </c>
      <c r="Z18" s="10"/>
    </row>
    <row r="19" spans="1:26" s="17" customFormat="1" ht="45.75" customHeight="1"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9</v>
      </c>
      <c r="U19" s="10" t="s">
        <v>88</v>
      </c>
      <c r="V19" s="10" t="s">
        <v>50</v>
      </c>
      <c r="W19" s="10" t="s">
        <v>50</v>
      </c>
      <c r="X19" s="10" t="s">
        <v>50</v>
      </c>
      <c r="Y19" s="10" t="s">
        <v>93</v>
      </c>
      <c r="Z19" s="10"/>
    </row>
    <row r="20" spans="1:26" s="17" customFormat="1" ht="45.75" customHeight="1"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9</v>
      </c>
      <c r="U20" s="10" t="s">
        <v>88</v>
      </c>
      <c r="V20" s="10" t="s">
        <v>63</v>
      </c>
      <c r="W20" s="10" t="s">
        <v>63</v>
      </c>
      <c r="X20" s="10" t="s">
        <v>63</v>
      </c>
      <c r="Y20" s="10" t="s">
        <v>98</v>
      </c>
      <c r="Z20" s="10"/>
    </row>
    <row r="21" spans="1:26" s="17" customFormat="1" ht="45.75" customHeight="1"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9</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9</v>
      </c>
      <c r="U22" s="10" t="s">
        <v>88</v>
      </c>
      <c r="V22" s="10" t="s">
        <v>63</v>
      </c>
      <c r="W22" s="10" t="s">
        <v>63</v>
      </c>
      <c r="X22" s="10" t="s">
        <v>63</v>
      </c>
      <c r="Y22" s="10" t="s">
        <v>304</v>
      </c>
      <c r="Z22" s="10"/>
    </row>
    <row r="23" spans="1:26" ht="45.75" customHeight="1"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9</v>
      </c>
      <c r="U23" s="10" t="s">
        <v>88</v>
      </c>
      <c r="V23" s="10" t="s">
        <v>63</v>
      </c>
      <c r="W23" s="10" t="s">
        <v>63</v>
      </c>
      <c r="X23" s="10" t="s">
        <v>63</v>
      </c>
      <c r="Y23" s="12" t="s">
        <v>110</v>
      </c>
      <c r="Z23" s="10" t="s">
        <v>111</v>
      </c>
    </row>
    <row r="24" spans="1:26" ht="45.75" customHeight="1" thickTop="1" x14ac:dyDescent="0.2"/>
    <row r="25" spans="1:26" ht="45.75" customHeight="1" x14ac:dyDescent="0.2">
      <c r="A25" s="117" t="s">
        <v>112</v>
      </c>
      <c r="B25" s="117"/>
      <c r="C25" s="117"/>
      <c r="D25" s="117"/>
      <c r="E25" s="117"/>
    </row>
    <row r="26" spans="1:26" ht="45.75" customHeight="1" x14ac:dyDescent="0.2">
      <c r="A26" s="21"/>
      <c r="B26" s="22" t="s">
        <v>113</v>
      </c>
      <c r="C26" s="23" t="s">
        <v>21</v>
      </c>
      <c r="D26" s="24" t="s">
        <v>114</v>
      </c>
      <c r="E26" s="25" t="s">
        <v>115</v>
      </c>
    </row>
    <row r="27" spans="1:26" ht="45.75" customHeight="1" x14ac:dyDescent="0.2">
      <c r="A27" s="26" t="s">
        <v>116</v>
      </c>
      <c r="B27" s="27">
        <f>COUNTIF(O:O,"bajo")</f>
        <v>2</v>
      </c>
      <c r="C27" s="25">
        <f>COUNTIF(O12:O21,"MEDIO")</f>
        <v>8</v>
      </c>
      <c r="D27" s="28">
        <f>COUNTIF(O12:O21,"ALTO")</f>
        <v>1</v>
      </c>
      <c r="E27" s="27">
        <f>SUM(B27:D27)</f>
        <v>11</v>
      </c>
    </row>
    <row r="28" spans="1:26" ht="45.75" customHeight="1" x14ac:dyDescent="0.2">
      <c r="A28" s="26" t="s">
        <v>117</v>
      </c>
      <c r="B28" s="29">
        <f>+B27/$E$27</f>
        <v>0.18181818181818182</v>
      </c>
      <c r="C28" s="29">
        <f t="shared" ref="C28:E28" si="6">+C27/$E$27</f>
        <v>0.72727272727272729</v>
      </c>
      <c r="D28" s="29">
        <f t="shared" si="6"/>
        <v>9.0909090909090912E-2</v>
      </c>
      <c r="E28" s="29">
        <f t="shared" si="6"/>
        <v>1</v>
      </c>
    </row>
    <row r="29" spans="1:26" ht="45.75" customHeight="1" x14ac:dyDescent="0.2">
      <c r="C29" s="32"/>
    </row>
    <row r="34" spans="2:2" ht="45.75" customHeight="1" x14ac:dyDescent="0.2">
      <c r="B34" s="33"/>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50" priority="1" operator="containsText" text="ALTO">
      <formula>NOT(ISERROR(SEARCH("ALTO",O12)))</formula>
    </cfRule>
    <cfRule type="containsText" dxfId="49" priority="2" operator="containsText" text="MEDIO">
      <formula>NOT(ISERROR(SEARCH("MEDIO",O12)))</formula>
    </cfRule>
    <cfRule type="containsText" dxfId="48" priority="3" operator="containsText" text="BAJO">
      <formula>NOT(ISERROR(SEARCH("BAJO",O12)))</formula>
    </cfRule>
  </conditionalFormatting>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tabColor rgb="FF92D050"/>
  </sheetPr>
  <dimension ref="A1:Z29"/>
  <sheetViews>
    <sheetView topLeftCell="A4" zoomScale="70" zoomScaleNormal="70" workbookViewId="0">
      <selection activeCell="A9" sqref="A9:F9"/>
    </sheetView>
  </sheetViews>
  <sheetFormatPr baseColWidth="10" defaultColWidth="11.5" defaultRowHeight="45.75" customHeight="1" x14ac:dyDescent="0.2"/>
  <cols>
    <col min="1" max="1" width="27.5" style="1" customWidth="1"/>
    <col min="2" max="2" width="24" style="1" customWidth="1"/>
    <col min="3" max="3" width="31" style="1" customWidth="1"/>
    <col min="4" max="4" width="22.33203125" style="1" customWidth="1"/>
    <col min="5" max="5" width="13.6640625" style="1" customWidth="1"/>
    <col min="6" max="6" width="34.1640625" style="1" customWidth="1"/>
    <col min="7" max="7" width="15.83203125" style="1" customWidth="1"/>
    <col min="8" max="8" width="22.5" style="1" customWidth="1"/>
    <col min="9" max="9" width="20.33203125" style="1" customWidth="1"/>
    <col min="10" max="10" width="24.6640625" style="1" customWidth="1"/>
    <col min="11" max="11" width="30" style="1" customWidth="1"/>
    <col min="12" max="14" width="11.5" style="1"/>
    <col min="15" max="15" width="18.1640625" style="1" customWidth="1"/>
    <col min="16" max="18" width="11.5" style="1"/>
    <col min="19" max="19" width="14.33203125" style="1" customWidth="1"/>
    <col min="20" max="20" width="11.5" style="1"/>
    <col min="21" max="21" width="26.1640625" style="1" customWidth="1"/>
    <col min="22" max="22" width="30.33203125" style="1" customWidth="1"/>
    <col min="23" max="23" width="33.83203125" style="1" customWidth="1"/>
    <col min="24" max="24" width="35.33203125" style="1" customWidth="1"/>
    <col min="25" max="25" width="42.33203125" style="1" customWidth="1"/>
    <col min="26" max="26" width="25.6640625" style="1" customWidth="1"/>
    <col min="27" max="16384" width="11.5" style="1"/>
  </cols>
  <sheetData>
    <row r="1" spans="1:26" ht="45.75" customHeight="1" x14ac:dyDescent="0.2">
      <c r="A1" s="120"/>
      <c r="B1" s="121"/>
      <c r="C1" s="126" t="s">
        <v>0</v>
      </c>
      <c r="D1" s="127"/>
      <c r="E1" s="127"/>
      <c r="F1" s="127"/>
      <c r="G1" s="127"/>
      <c r="H1" s="127"/>
      <c r="I1" s="127"/>
      <c r="J1" s="127"/>
      <c r="K1" s="127"/>
      <c r="L1" s="127"/>
      <c r="M1" s="127"/>
      <c r="N1" s="127"/>
      <c r="O1" s="127"/>
      <c r="P1" s="127"/>
      <c r="Q1" s="127"/>
      <c r="R1" s="127"/>
      <c r="S1" s="127"/>
      <c r="T1" s="127"/>
      <c r="U1" s="127"/>
      <c r="V1" s="127"/>
      <c r="W1" s="127"/>
      <c r="X1" s="128"/>
      <c r="Y1" s="135" t="s">
        <v>1</v>
      </c>
      <c r="Z1" s="135"/>
    </row>
    <row r="2" spans="1:26" ht="45.75" customHeight="1" x14ac:dyDescent="0.2">
      <c r="A2" s="122"/>
      <c r="B2" s="123"/>
      <c r="C2" s="129"/>
      <c r="D2" s="130"/>
      <c r="E2" s="130"/>
      <c r="F2" s="130"/>
      <c r="G2" s="130"/>
      <c r="H2" s="130"/>
      <c r="I2" s="130"/>
      <c r="J2" s="130"/>
      <c r="K2" s="130"/>
      <c r="L2" s="130"/>
      <c r="M2" s="130"/>
      <c r="N2" s="130"/>
      <c r="O2" s="130"/>
      <c r="P2" s="130"/>
      <c r="Q2" s="130"/>
      <c r="R2" s="130"/>
      <c r="S2" s="130"/>
      <c r="T2" s="130"/>
      <c r="U2" s="130"/>
      <c r="V2" s="130"/>
      <c r="W2" s="130"/>
      <c r="X2" s="131"/>
      <c r="Y2" s="136" t="s">
        <v>289</v>
      </c>
      <c r="Z2" s="136"/>
    </row>
    <row r="3" spans="1:26" ht="45.75" customHeight="1" x14ac:dyDescent="0.2">
      <c r="A3" s="124"/>
      <c r="B3" s="125"/>
      <c r="C3" s="132"/>
      <c r="D3" s="133"/>
      <c r="E3" s="133"/>
      <c r="F3" s="133"/>
      <c r="G3" s="133"/>
      <c r="H3" s="133"/>
      <c r="I3" s="133"/>
      <c r="J3" s="133"/>
      <c r="K3" s="133"/>
      <c r="L3" s="133"/>
      <c r="M3" s="133"/>
      <c r="N3" s="133"/>
      <c r="O3" s="133"/>
      <c r="P3" s="133"/>
      <c r="Q3" s="133"/>
      <c r="R3" s="133"/>
      <c r="S3" s="133"/>
      <c r="T3" s="133"/>
      <c r="U3" s="133"/>
      <c r="V3" s="133"/>
      <c r="W3" s="133"/>
      <c r="X3" s="134"/>
      <c r="Y3" s="136" t="s">
        <v>288</v>
      </c>
      <c r="Z3" s="136"/>
    </row>
    <row r="4" spans="1:26" ht="45.75" customHeight="1" thickBot="1" x14ac:dyDescent="0.25">
      <c r="A4" s="2"/>
      <c r="B4" s="2"/>
      <c r="C4" s="2"/>
      <c r="D4" s="3"/>
      <c r="E4" s="3"/>
      <c r="F4" s="3"/>
      <c r="G4" s="3"/>
      <c r="H4" s="3"/>
      <c r="I4" s="3"/>
      <c r="J4" s="3"/>
      <c r="K4" s="3"/>
      <c r="L4" s="3"/>
      <c r="M4" s="3"/>
      <c r="N4" s="3"/>
      <c r="O4" s="3"/>
      <c r="P4" s="3"/>
      <c r="Q4" s="3"/>
      <c r="R4" s="3"/>
      <c r="S4" s="3"/>
      <c r="T4" s="3"/>
      <c r="U4" s="3"/>
      <c r="V4" s="3"/>
      <c r="W4" s="3"/>
      <c r="X4" s="3"/>
      <c r="Y4" s="3"/>
      <c r="Z4" s="3"/>
    </row>
    <row r="5" spans="1:26" ht="45.75" customHeight="1" thickBot="1" x14ac:dyDescent="0.25">
      <c r="A5" s="4" t="s">
        <v>3</v>
      </c>
      <c r="B5" s="118" t="s">
        <v>305</v>
      </c>
      <c r="C5" s="118"/>
      <c r="D5" s="118"/>
      <c r="E5" s="118"/>
      <c r="F5" s="119"/>
      <c r="G5" s="3"/>
      <c r="H5" s="3"/>
      <c r="I5" s="3"/>
      <c r="J5" s="3"/>
      <c r="K5" s="3"/>
      <c r="L5" s="3"/>
      <c r="M5" s="3"/>
      <c r="N5" s="3"/>
      <c r="O5" s="3"/>
      <c r="P5" s="3"/>
      <c r="Q5" s="3"/>
      <c r="R5" s="3"/>
      <c r="S5" s="3"/>
      <c r="T5" s="3"/>
      <c r="U5" s="3"/>
      <c r="V5" s="3"/>
      <c r="W5" s="3"/>
      <c r="X5" s="3"/>
      <c r="Y5" s="3"/>
      <c r="Z5" s="3"/>
    </row>
    <row r="6" spans="1:26" ht="36" customHeight="1" x14ac:dyDescent="0.2">
      <c r="A6" s="4" t="s">
        <v>4</v>
      </c>
      <c r="B6" s="118" t="s">
        <v>127</v>
      </c>
      <c r="C6" s="118"/>
      <c r="D6" s="118"/>
      <c r="E6" s="118"/>
      <c r="F6" s="119"/>
      <c r="G6" s="3"/>
      <c r="H6" s="3"/>
      <c r="I6" s="3"/>
      <c r="J6" s="3"/>
      <c r="K6" s="3"/>
      <c r="L6" s="3"/>
      <c r="M6" s="3"/>
      <c r="N6" s="3"/>
      <c r="O6" s="3"/>
      <c r="P6" s="3"/>
      <c r="Q6" s="3"/>
      <c r="R6" s="3"/>
      <c r="S6" s="3"/>
      <c r="T6" s="3"/>
      <c r="U6" s="3"/>
      <c r="V6" s="3"/>
      <c r="W6" s="3"/>
      <c r="X6" s="3"/>
      <c r="Y6" s="3"/>
      <c r="Z6" s="3"/>
    </row>
    <row r="7" spans="1:26" ht="45.75" customHeight="1" thickBot="1" x14ac:dyDescent="0.25">
      <c r="A7" s="5" t="s">
        <v>6</v>
      </c>
      <c r="B7" s="139" t="s">
        <v>128</v>
      </c>
      <c r="C7" s="139"/>
      <c r="D7" s="139"/>
      <c r="E7" s="139"/>
      <c r="F7" s="140"/>
      <c r="G7" s="3"/>
      <c r="H7" s="3"/>
      <c r="I7" s="3"/>
      <c r="J7" s="3"/>
      <c r="K7" s="3"/>
      <c r="L7" s="3"/>
      <c r="M7" s="3"/>
      <c r="N7" s="3"/>
      <c r="O7" s="3"/>
      <c r="P7" s="3"/>
      <c r="Q7" s="3"/>
      <c r="R7" s="3"/>
      <c r="S7" s="3"/>
      <c r="T7" s="3"/>
      <c r="U7" s="3"/>
      <c r="V7" s="3"/>
      <c r="W7" s="3"/>
      <c r="X7" s="3"/>
      <c r="Y7" s="3"/>
      <c r="Z7" s="3"/>
    </row>
    <row r="8" spans="1:26" ht="45.75" customHeight="1" thickBot="1" x14ac:dyDescent="0.25">
      <c r="A8" s="5" t="s">
        <v>291</v>
      </c>
      <c r="B8" s="147">
        <v>45231</v>
      </c>
      <c r="C8" s="139"/>
      <c r="D8" s="139"/>
      <c r="E8" s="139"/>
      <c r="F8" s="140"/>
      <c r="G8" s="3"/>
      <c r="H8" s="3"/>
      <c r="I8" s="3"/>
      <c r="J8" s="3"/>
      <c r="K8" s="3"/>
      <c r="L8" s="3"/>
      <c r="M8" s="3"/>
      <c r="N8" s="3"/>
      <c r="O8" s="3"/>
      <c r="P8" s="3"/>
      <c r="Q8" s="3"/>
      <c r="R8" s="3"/>
      <c r="S8" s="3"/>
      <c r="T8" s="3"/>
      <c r="U8" s="3"/>
      <c r="V8" s="3"/>
      <c r="W8" s="3"/>
      <c r="X8" s="3"/>
      <c r="Y8" s="3"/>
      <c r="Z8" s="3"/>
    </row>
    <row r="9" spans="1:26" ht="45.75" customHeight="1" thickBot="1" x14ac:dyDescent="0.25">
      <c r="A9" s="157" t="s">
        <v>394</v>
      </c>
      <c r="B9" s="157"/>
      <c r="C9" s="157"/>
      <c r="D9" s="157"/>
      <c r="E9" s="157"/>
      <c r="F9" s="157"/>
      <c r="G9" s="3"/>
      <c r="H9" s="3"/>
      <c r="I9" s="3"/>
      <c r="J9" s="3"/>
      <c r="K9" s="3"/>
      <c r="L9" s="3"/>
      <c r="M9" s="3"/>
      <c r="N9" s="3"/>
      <c r="O9" s="3"/>
      <c r="P9" s="3"/>
      <c r="Q9" s="3"/>
      <c r="R9" s="3"/>
      <c r="S9" s="3"/>
      <c r="T9" s="3"/>
      <c r="U9" s="3"/>
      <c r="V9" s="3"/>
      <c r="W9" s="3"/>
      <c r="X9" s="3"/>
      <c r="Y9" s="3"/>
      <c r="Z9" s="3"/>
    </row>
    <row r="10" spans="1:26" s="7" customFormat="1" ht="45.75" customHeight="1" thickTop="1" x14ac:dyDescent="0.15">
      <c r="A10" s="141" t="s">
        <v>387</v>
      </c>
      <c r="B10" s="143" t="s">
        <v>8</v>
      </c>
      <c r="C10" s="145" t="s">
        <v>9</v>
      </c>
      <c r="D10" s="141" t="s">
        <v>10</v>
      </c>
      <c r="E10" s="145" t="s">
        <v>11</v>
      </c>
      <c r="F10" s="145" t="s">
        <v>12</v>
      </c>
      <c r="G10" s="145" t="s">
        <v>13</v>
      </c>
      <c r="H10" s="145" t="s">
        <v>14</v>
      </c>
      <c r="I10" s="137" t="s">
        <v>15</v>
      </c>
      <c r="J10" s="137"/>
      <c r="K10" s="137"/>
      <c r="L10" s="137" t="s">
        <v>16</v>
      </c>
      <c r="M10" s="137"/>
      <c r="N10" s="137"/>
      <c r="O10" s="137"/>
      <c r="P10" s="137"/>
      <c r="Q10" s="137"/>
      <c r="R10" s="137"/>
      <c r="S10" s="6" t="s">
        <v>17</v>
      </c>
      <c r="T10" s="137" t="s">
        <v>18</v>
      </c>
      <c r="U10" s="137"/>
      <c r="V10" s="137" t="s">
        <v>19</v>
      </c>
      <c r="W10" s="137"/>
      <c r="X10" s="137"/>
      <c r="Y10" s="137"/>
      <c r="Z10" s="138"/>
    </row>
    <row r="11" spans="1:26" s="7" customFormat="1" ht="45.75" customHeight="1" x14ac:dyDescent="0.15">
      <c r="A11" s="142"/>
      <c r="B11" s="144"/>
      <c r="C11" s="146"/>
      <c r="D11" s="142"/>
      <c r="E11" s="146"/>
      <c r="F11" s="146"/>
      <c r="G11" s="146"/>
      <c r="H11" s="146"/>
      <c r="I11" s="8" t="s">
        <v>20</v>
      </c>
      <c r="J11" s="8" t="s">
        <v>21</v>
      </c>
      <c r="K11" s="8" t="s">
        <v>22</v>
      </c>
      <c r="L11" s="8" t="s">
        <v>23</v>
      </c>
      <c r="M11" s="8" t="s">
        <v>24</v>
      </c>
      <c r="N11" s="8" t="s">
        <v>25</v>
      </c>
      <c r="O11" s="8" t="s">
        <v>26</v>
      </c>
      <c r="P11" s="8" t="s">
        <v>27</v>
      </c>
      <c r="Q11" s="8" t="s">
        <v>28</v>
      </c>
      <c r="R11" s="8" t="s">
        <v>29</v>
      </c>
      <c r="S11" s="8" t="s">
        <v>30</v>
      </c>
      <c r="T11" s="8" t="s">
        <v>31</v>
      </c>
      <c r="U11" s="8" t="s">
        <v>32</v>
      </c>
      <c r="V11" s="8" t="s">
        <v>33</v>
      </c>
      <c r="W11" s="8" t="s">
        <v>34</v>
      </c>
      <c r="X11" s="8" t="s">
        <v>35</v>
      </c>
      <c r="Y11" s="8" t="s">
        <v>36</v>
      </c>
      <c r="Z11" s="9" t="s">
        <v>37</v>
      </c>
    </row>
    <row r="12" spans="1:26" s="17" customFormat="1" ht="45.75" customHeight="1" x14ac:dyDescent="0.15">
      <c r="A12" s="148" t="s">
        <v>129</v>
      </c>
      <c r="B12" s="151" t="s">
        <v>39</v>
      </c>
      <c r="C12" s="154" t="s">
        <v>130</v>
      </c>
      <c r="D12" s="154" t="s">
        <v>131</v>
      </c>
      <c r="E12" s="10" t="s">
        <v>42</v>
      </c>
      <c r="F12" s="11" t="s">
        <v>43</v>
      </c>
      <c r="G12" s="12" t="s">
        <v>44</v>
      </c>
      <c r="H12" s="12" t="s">
        <v>45</v>
      </c>
      <c r="I12" s="10" t="s">
        <v>46</v>
      </c>
      <c r="J12" s="10" t="s">
        <v>47</v>
      </c>
      <c r="K12" s="10" t="s">
        <v>48</v>
      </c>
      <c r="L12" s="13">
        <v>2</v>
      </c>
      <c r="M12" s="13">
        <v>3</v>
      </c>
      <c r="N12" s="13">
        <f t="shared" ref="N12:N23" si="0">+L12*M12</f>
        <v>6</v>
      </c>
      <c r="O12" s="14" t="str">
        <f t="shared" ref="O12:O23" si="1">IF(AND(N12&gt;1,N12&lt;5),"BAJO",IF(AND(N12&gt;5,N12&lt;9),"MEDIO",IF(AND(N12&gt;9,N12&lt;21),"ALTO",IF(AND(N12&gt;22,N12&lt;41),"MUY ALTO",""))))</f>
        <v>MEDIO</v>
      </c>
      <c r="P12" s="13">
        <v>10</v>
      </c>
      <c r="Q12" s="13">
        <f t="shared" ref="Q12:Q23" si="2">+N12*P12</f>
        <v>60</v>
      </c>
      <c r="R12" s="13" t="str">
        <f t="shared" ref="R12:R23" si="3">IF(AND(Q12&lt;21),"IV",IF(AND(Q12&gt;39,Q12&lt;121),"III",IF(AND(Q12&gt;149,Q12&lt;501),"II",IF(AND(Q12&gt;599,Q12&lt;4001),"I",""))))</f>
        <v>III</v>
      </c>
      <c r="S12" s="15" t="str">
        <f>IF(R12="I","No aceptable",IF(R12="II","No aceptable o aceptable con control especifico",IF(R12="III","Mejorable",IF(R12="IV","Aceptable"))))</f>
        <v>Mejorable</v>
      </c>
      <c r="T12" s="13">
        <v>22</v>
      </c>
      <c r="U12" s="10" t="s">
        <v>49</v>
      </c>
      <c r="V12" s="10" t="s">
        <v>50</v>
      </c>
      <c r="W12" s="10" t="s">
        <v>50</v>
      </c>
      <c r="X12" s="10" t="s">
        <v>50</v>
      </c>
      <c r="Y12" s="10" t="s">
        <v>51</v>
      </c>
      <c r="Z12" s="16"/>
    </row>
    <row r="13" spans="1:26" s="17" customFormat="1" ht="45.75" customHeight="1" x14ac:dyDescent="0.15">
      <c r="A13" s="149"/>
      <c r="B13" s="152"/>
      <c r="C13" s="155"/>
      <c r="D13" s="155"/>
      <c r="E13" s="10" t="s">
        <v>42</v>
      </c>
      <c r="F13" s="12" t="s">
        <v>52</v>
      </c>
      <c r="G13" s="12" t="s">
        <v>53</v>
      </c>
      <c r="H13" s="10" t="s">
        <v>54</v>
      </c>
      <c r="I13" s="10" t="s">
        <v>55</v>
      </c>
      <c r="J13" s="10" t="s">
        <v>56</v>
      </c>
      <c r="K13" s="10" t="s">
        <v>57</v>
      </c>
      <c r="L13" s="13">
        <v>2</v>
      </c>
      <c r="M13" s="13">
        <v>3</v>
      </c>
      <c r="N13" s="13">
        <f t="shared" si="0"/>
        <v>6</v>
      </c>
      <c r="O13" s="14" t="str">
        <f t="shared" si="1"/>
        <v>MEDIO</v>
      </c>
      <c r="P13" s="13">
        <v>25</v>
      </c>
      <c r="Q13" s="13">
        <f t="shared" si="2"/>
        <v>150</v>
      </c>
      <c r="R13" s="13" t="str">
        <f t="shared" si="3"/>
        <v>II</v>
      </c>
      <c r="S13" s="15" t="str">
        <f t="shared" ref="S13:S16" si="4">IF(R13="I","No aceptable",IF(R13="II","No aceptable o aceptable con control especifico",IF(R13="III","Mejorable",IF(R13="IV","Aceptable"))))</f>
        <v>No aceptable o aceptable con control especifico</v>
      </c>
      <c r="T13" s="13">
        <v>22</v>
      </c>
      <c r="U13" s="10" t="s">
        <v>58</v>
      </c>
      <c r="V13" s="10" t="s">
        <v>50</v>
      </c>
      <c r="W13" s="10" t="s">
        <v>50</v>
      </c>
      <c r="X13" s="10" t="s">
        <v>50</v>
      </c>
      <c r="Y13" s="10" t="s">
        <v>59</v>
      </c>
      <c r="Z13" s="10"/>
    </row>
    <row r="14" spans="1:26" s="17" customFormat="1" ht="45.75" customHeight="1" x14ac:dyDescent="0.15">
      <c r="A14" s="149"/>
      <c r="B14" s="152"/>
      <c r="C14" s="155"/>
      <c r="D14" s="155"/>
      <c r="E14" s="10" t="s">
        <v>42</v>
      </c>
      <c r="F14" s="18" t="s">
        <v>60</v>
      </c>
      <c r="G14" s="12" t="s">
        <v>61</v>
      </c>
      <c r="H14" s="12" t="s">
        <v>62</v>
      </c>
      <c r="I14" s="10" t="s">
        <v>63</v>
      </c>
      <c r="J14" s="10" t="s">
        <v>64</v>
      </c>
      <c r="K14" s="10" t="s">
        <v>65</v>
      </c>
      <c r="L14" s="13">
        <v>2</v>
      </c>
      <c r="M14" s="13">
        <v>3</v>
      </c>
      <c r="N14" s="13">
        <f t="shared" si="0"/>
        <v>6</v>
      </c>
      <c r="O14" s="14" t="str">
        <f t="shared" si="1"/>
        <v>MEDIO</v>
      </c>
      <c r="P14" s="13">
        <v>10</v>
      </c>
      <c r="Q14" s="13">
        <f t="shared" si="2"/>
        <v>60</v>
      </c>
      <c r="R14" s="13" t="str">
        <f t="shared" si="3"/>
        <v>III</v>
      </c>
      <c r="S14" s="15" t="str">
        <f t="shared" si="4"/>
        <v>Mejorable</v>
      </c>
      <c r="T14" s="13">
        <v>22</v>
      </c>
      <c r="U14" s="10" t="s">
        <v>66</v>
      </c>
      <c r="V14" s="10" t="s">
        <v>50</v>
      </c>
      <c r="W14" s="10" t="s">
        <v>50</v>
      </c>
      <c r="X14" s="10" t="s">
        <v>50</v>
      </c>
      <c r="Y14" s="10" t="s">
        <v>67</v>
      </c>
      <c r="Z14" s="10"/>
    </row>
    <row r="15" spans="1:26" s="17" customFormat="1" ht="45.75" customHeight="1" x14ac:dyDescent="0.15">
      <c r="A15" s="149"/>
      <c r="B15" s="152"/>
      <c r="C15" s="155"/>
      <c r="D15" s="155"/>
      <c r="E15" s="10" t="s">
        <v>42</v>
      </c>
      <c r="F15" s="19" t="s">
        <v>68</v>
      </c>
      <c r="G15" s="12" t="s">
        <v>61</v>
      </c>
      <c r="H15" s="12" t="s">
        <v>69</v>
      </c>
      <c r="I15" s="10" t="s">
        <v>63</v>
      </c>
      <c r="J15" s="10" t="s">
        <v>63</v>
      </c>
      <c r="K15" s="10" t="s">
        <v>70</v>
      </c>
      <c r="L15" s="13">
        <v>2</v>
      </c>
      <c r="M15" s="13">
        <v>3</v>
      </c>
      <c r="N15" s="13">
        <f t="shared" si="0"/>
        <v>6</v>
      </c>
      <c r="O15" s="14" t="str">
        <f t="shared" si="1"/>
        <v>MEDIO</v>
      </c>
      <c r="P15" s="13">
        <v>10</v>
      </c>
      <c r="Q15" s="13">
        <f t="shared" si="2"/>
        <v>60</v>
      </c>
      <c r="R15" s="13" t="str">
        <f t="shared" si="3"/>
        <v>III</v>
      </c>
      <c r="S15" s="15" t="str">
        <f t="shared" si="4"/>
        <v>Mejorable</v>
      </c>
      <c r="T15" s="13">
        <v>22</v>
      </c>
      <c r="U15" s="10" t="s">
        <v>66</v>
      </c>
      <c r="V15" s="10" t="s">
        <v>50</v>
      </c>
      <c r="W15" s="10" t="s">
        <v>71</v>
      </c>
      <c r="X15" s="10" t="s">
        <v>72</v>
      </c>
      <c r="Y15" s="10" t="s">
        <v>73</v>
      </c>
      <c r="Z15" s="10"/>
    </row>
    <row r="16" spans="1:26" s="17" customFormat="1" ht="45.75" customHeight="1" x14ac:dyDescent="0.15">
      <c r="A16" s="149"/>
      <c r="B16" s="152"/>
      <c r="C16" s="155"/>
      <c r="D16" s="155"/>
      <c r="E16" s="10" t="s">
        <v>42</v>
      </c>
      <c r="F16" s="18" t="s">
        <v>74</v>
      </c>
      <c r="G16" s="12" t="s">
        <v>61</v>
      </c>
      <c r="H16" s="12" t="s">
        <v>75</v>
      </c>
      <c r="I16" s="10" t="s">
        <v>63</v>
      </c>
      <c r="J16" s="10" t="s">
        <v>63</v>
      </c>
      <c r="K16" s="10" t="s">
        <v>70</v>
      </c>
      <c r="L16" s="13">
        <v>2</v>
      </c>
      <c r="M16" s="13">
        <v>3</v>
      </c>
      <c r="N16" s="13">
        <f t="shared" si="0"/>
        <v>6</v>
      </c>
      <c r="O16" s="14" t="str">
        <f t="shared" si="1"/>
        <v>MEDIO</v>
      </c>
      <c r="P16" s="13">
        <v>10</v>
      </c>
      <c r="Q16" s="13">
        <f t="shared" si="2"/>
        <v>60</v>
      </c>
      <c r="R16" s="13" t="str">
        <f t="shared" si="3"/>
        <v>III</v>
      </c>
      <c r="S16" s="15" t="str">
        <f t="shared" si="4"/>
        <v>Mejorable</v>
      </c>
      <c r="T16" s="13">
        <v>22</v>
      </c>
      <c r="U16" s="10" t="s">
        <v>66</v>
      </c>
      <c r="V16" s="10" t="s">
        <v>50</v>
      </c>
      <c r="W16" s="10" t="s">
        <v>50</v>
      </c>
      <c r="X16" s="10" t="s">
        <v>76</v>
      </c>
      <c r="Y16" s="10" t="s">
        <v>77</v>
      </c>
      <c r="Z16" s="10"/>
    </row>
    <row r="17" spans="1:26" s="17" customFormat="1" ht="45.75" customHeight="1" x14ac:dyDescent="0.15">
      <c r="A17" s="149"/>
      <c r="B17" s="152"/>
      <c r="C17" s="155"/>
      <c r="D17" s="155"/>
      <c r="E17" s="10" t="s">
        <v>42</v>
      </c>
      <c r="F17" s="12" t="s">
        <v>78</v>
      </c>
      <c r="G17" s="12" t="s">
        <v>79</v>
      </c>
      <c r="H17" s="12" t="s">
        <v>80</v>
      </c>
      <c r="I17" s="10" t="s">
        <v>81</v>
      </c>
      <c r="J17" s="10" t="s">
        <v>82</v>
      </c>
      <c r="K17" s="10" t="s">
        <v>83</v>
      </c>
      <c r="L17" s="13">
        <v>2</v>
      </c>
      <c r="M17" s="13">
        <v>3</v>
      </c>
      <c r="N17" s="13">
        <f t="shared" si="0"/>
        <v>6</v>
      </c>
      <c r="O17" s="14" t="str">
        <f t="shared" si="1"/>
        <v>MEDIO</v>
      </c>
      <c r="P17" s="13">
        <v>25</v>
      </c>
      <c r="Q17" s="13">
        <f t="shared" si="2"/>
        <v>150</v>
      </c>
      <c r="R17" s="13" t="str">
        <f t="shared" si="3"/>
        <v>II</v>
      </c>
      <c r="S17" s="15" t="str">
        <f>IF(R17="I","No aceptable",IF(R17="II","No aceptable o aceptable con control especifico",IF(R17="III","Mejorable",IF(R17="IV","Aceptable"))))</f>
        <v>No aceptable o aceptable con control especifico</v>
      </c>
      <c r="T17" s="13">
        <v>22</v>
      </c>
      <c r="U17" s="10" t="s">
        <v>84</v>
      </c>
      <c r="V17" s="10" t="s">
        <v>50</v>
      </c>
      <c r="W17" s="10" t="s">
        <v>50</v>
      </c>
      <c r="X17" s="10" t="s">
        <v>50</v>
      </c>
      <c r="Y17" s="10" t="s">
        <v>85</v>
      </c>
      <c r="Z17" s="16"/>
    </row>
    <row r="18" spans="1:26" s="17" customFormat="1" ht="45.75" customHeight="1" x14ac:dyDescent="0.15">
      <c r="A18" s="149"/>
      <c r="B18" s="152"/>
      <c r="C18" s="155"/>
      <c r="D18" s="155"/>
      <c r="E18" s="10" t="s">
        <v>42</v>
      </c>
      <c r="F18" s="20" t="s">
        <v>86</v>
      </c>
      <c r="G18" s="12" t="s">
        <v>79</v>
      </c>
      <c r="H18" s="10" t="s">
        <v>87</v>
      </c>
      <c r="I18" s="10" t="s">
        <v>63</v>
      </c>
      <c r="J18" s="10" t="s">
        <v>63</v>
      </c>
      <c r="K18" s="10" t="s">
        <v>63</v>
      </c>
      <c r="L18" s="13">
        <v>6</v>
      </c>
      <c r="M18" s="13">
        <v>2</v>
      </c>
      <c r="N18" s="13">
        <f t="shared" si="0"/>
        <v>12</v>
      </c>
      <c r="O18" s="14" t="str">
        <f t="shared" si="1"/>
        <v>ALTO</v>
      </c>
      <c r="P18" s="13">
        <v>25</v>
      </c>
      <c r="Q18" s="13">
        <f t="shared" si="2"/>
        <v>300</v>
      </c>
      <c r="R18" s="13" t="str">
        <f t="shared" si="3"/>
        <v>II</v>
      </c>
      <c r="S18" s="15" t="str">
        <f t="shared" ref="S18:S23" si="5">IF(R18="I","No aceptable",IF(R18="II","No aceptable o aceptable con control especifico",IF(R18="III","Mejorable",IF(R18="IV","Aceptable"))))</f>
        <v>No aceptable o aceptable con control especifico</v>
      </c>
      <c r="T18" s="13">
        <v>22</v>
      </c>
      <c r="U18" s="10" t="s">
        <v>88</v>
      </c>
      <c r="V18" s="10" t="s">
        <v>50</v>
      </c>
      <c r="W18" s="10" t="s">
        <v>50</v>
      </c>
      <c r="X18" s="10" t="s">
        <v>50</v>
      </c>
      <c r="Y18" s="10" t="s">
        <v>89</v>
      </c>
      <c r="Z18" s="10"/>
    </row>
    <row r="19" spans="1:26" s="17" customFormat="1" ht="45.75" customHeight="1" x14ac:dyDescent="0.15">
      <c r="A19" s="149"/>
      <c r="B19" s="152"/>
      <c r="C19" s="155"/>
      <c r="D19" s="155"/>
      <c r="E19" s="10" t="s">
        <v>50</v>
      </c>
      <c r="F19" s="20" t="s">
        <v>90</v>
      </c>
      <c r="G19" s="12" t="s">
        <v>79</v>
      </c>
      <c r="H19" s="10" t="s">
        <v>87</v>
      </c>
      <c r="I19" s="10" t="s">
        <v>63</v>
      </c>
      <c r="J19" s="10" t="s">
        <v>91</v>
      </c>
      <c r="K19" s="10" t="s">
        <v>92</v>
      </c>
      <c r="L19" s="13">
        <v>2</v>
      </c>
      <c r="M19" s="13">
        <v>2</v>
      </c>
      <c r="N19" s="13">
        <f t="shared" si="0"/>
        <v>4</v>
      </c>
      <c r="O19" s="14" t="str">
        <f t="shared" si="1"/>
        <v>BAJO</v>
      </c>
      <c r="P19" s="13">
        <v>60</v>
      </c>
      <c r="Q19" s="13">
        <f t="shared" si="2"/>
        <v>240</v>
      </c>
      <c r="R19" s="13" t="str">
        <f t="shared" si="3"/>
        <v>II</v>
      </c>
      <c r="S19" s="15" t="str">
        <f t="shared" si="5"/>
        <v>No aceptable o aceptable con control especifico</v>
      </c>
      <c r="T19" s="13">
        <v>22</v>
      </c>
      <c r="U19" s="10" t="s">
        <v>88</v>
      </c>
      <c r="V19" s="10" t="s">
        <v>50</v>
      </c>
      <c r="W19" s="10" t="s">
        <v>50</v>
      </c>
      <c r="X19" s="10" t="s">
        <v>50</v>
      </c>
      <c r="Y19" s="10" t="s">
        <v>93</v>
      </c>
      <c r="Z19" s="10"/>
    </row>
    <row r="20" spans="1:26" s="17" customFormat="1" ht="45.75" customHeight="1" x14ac:dyDescent="0.15">
      <c r="A20" s="149"/>
      <c r="B20" s="152"/>
      <c r="C20" s="155"/>
      <c r="D20" s="155"/>
      <c r="E20" s="10" t="s">
        <v>42</v>
      </c>
      <c r="F20" s="18" t="s">
        <v>94</v>
      </c>
      <c r="G20" s="12" t="s">
        <v>79</v>
      </c>
      <c r="H20" s="12" t="s">
        <v>95</v>
      </c>
      <c r="I20" s="10" t="s">
        <v>63</v>
      </c>
      <c r="J20" s="10" t="s">
        <v>96</v>
      </c>
      <c r="K20" s="10" t="s">
        <v>97</v>
      </c>
      <c r="L20" s="13">
        <v>2</v>
      </c>
      <c r="M20" s="13">
        <v>4</v>
      </c>
      <c r="N20" s="13">
        <f t="shared" si="0"/>
        <v>8</v>
      </c>
      <c r="O20" s="14" t="str">
        <f t="shared" si="1"/>
        <v>MEDIO</v>
      </c>
      <c r="P20" s="13">
        <v>60</v>
      </c>
      <c r="Q20" s="13">
        <f t="shared" si="2"/>
        <v>480</v>
      </c>
      <c r="R20" s="13" t="str">
        <f t="shared" si="3"/>
        <v>II</v>
      </c>
      <c r="S20" s="15" t="str">
        <f t="shared" si="5"/>
        <v>No aceptable o aceptable con control especifico</v>
      </c>
      <c r="T20" s="13">
        <v>22</v>
      </c>
      <c r="U20" s="10" t="s">
        <v>88</v>
      </c>
      <c r="V20" s="10" t="s">
        <v>63</v>
      </c>
      <c r="W20" s="10" t="s">
        <v>63</v>
      </c>
      <c r="X20" s="10" t="s">
        <v>63</v>
      </c>
      <c r="Y20" s="10" t="s">
        <v>98</v>
      </c>
      <c r="Z20" s="10"/>
    </row>
    <row r="21" spans="1:26" s="17" customFormat="1" ht="45.75" customHeight="1" x14ac:dyDescent="0.15">
      <c r="A21" s="149"/>
      <c r="B21" s="152"/>
      <c r="C21" s="155"/>
      <c r="D21" s="155"/>
      <c r="E21" s="10" t="s">
        <v>42</v>
      </c>
      <c r="F21" s="18" t="s">
        <v>99</v>
      </c>
      <c r="G21" s="12" t="s">
        <v>100</v>
      </c>
      <c r="H21" s="12" t="s">
        <v>101</v>
      </c>
      <c r="I21" s="10" t="s">
        <v>63</v>
      </c>
      <c r="J21" s="10" t="s">
        <v>96</v>
      </c>
      <c r="K21" s="10" t="s">
        <v>97</v>
      </c>
      <c r="L21" s="13">
        <v>2</v>
      </c>
      <c r="M21" s="13">
        <v>4</v>
      </c>
      <c r="N21" s="13">
        <f t="shared" si="0"/>
        <v>8</v>
      </c>
      <c r="O21" s="14" t="str">
        <f t="shared" si="1"/>
        <v>MEDIO</v>
      </c>
      <c r="P21" s="13">
        <v>60</v>
      </c>
      <c r="Q21" s="13">
        <f t="shared" si="2"/>
        <v>480</v>
      </c>
      <c r="R21" s="13" t="str">
        <f t="shared" si="3"/>
        <v>II</v>
      </c>
      <c r="S21" s="15" t="str">
        <f t="shared" si="5"/>
        <v>No aceptable o aceptable con control especifico</v>
      </c>
      <c r="T21" s="13">
        <v>22</v>
      </c>
      <c r="U21" s="10" t="s">
        <v>88</v>
      </c>
      <c r="V21" s="10" t="s">
        <v>63</v>
      </c>
      <c r="W21" s="10" t="s">
        <v>63</v>
      </c>
      <c r="X21" s="10" t="s">
        <v>63</v>
      </c>
      <c r="Y21" s="10" t="s">
        <v>102</v>
      </c>
      <c r="Z21" s="10" t="s">
        <v>103</v>
      </c>
    </row>
    <row r="22" spans="1:26" s="17" customFormat="1" ht="102" customHeight="1" x14ac:dyDescent="0.15">
      <c r="A22" s="149"/>
      <c r="B22" s="152"/>
      <c r="C22" s="155"/>
      <c r="D22" s="155"/>
      <c r="E22" s="10" t="s">
        <v>50</v>
      </c>
      <c r="F22" s="19" t="s">
        <v>301</v>
      </c>
      <c r="G22" s="12" t="s">
        <v>79</v>
      </c>
      <c r="H22" s="12" t="s">
        <v>302</v>
      </c>
      <c r="I22" s="10" t="s">
        <v>63</v>
      </c>
      <c r="J22" s="10" t="s">
        <v>63</v>
      </c>
      <c r="K22" s="10" t="s">
        <v>303</v>
      </c>
      <c r="L22" s="13">
        <v>2</v>
      </c>
      <c r="M22" s="13">
        <v>1</v>
      </c>
      <c r="N22" s="13">
        <f t="shared" si="0"/>
        <v>2</v>
      </c>
      <c r="O22" s="14" t="str">
        <f t="shared" si="1"/>
        <v>BAJO</v>
      </c>
      <c r="P22" s="13">
        <v>25</v>
      </c>
      <c r="Q22" s="13">
        <f t="shared" si="2"/>
        <v>50</v>
      </c>
      <c r="R22" s="13" t="str">
        <f t="shared" si="3"/>
        <v>III</v>
      </c>
      <c r="S22" s="15" t="str">
        <f t="shared" si="5"/>
        <v>Mejorable</v>
      </c>
      <c r="T22" s="13">
        <v>22</v>
      </c>
      <c r="U22" s="10" t="s">
        <v>88</v>
      </c>
      <c r="V22" s="10" t="s">
        <v>63</v>
      </c>
      <c r="W22" s="10" t="s">
        <v>63</v>
      </c>
      <c r="X22" s="10" t="s">
        <v>63</v>
      </c>
      <c r="Y22" s="10" t="s">
        <v>304</v>
      </c>
      <c r="Z22" s="10"/>
    </row>
    <row r="23" spans="1:26" ht="45.75" customHeight="1" thickBot="1" x14ac:dyDescent="0.25">
      <c r="A23" s="150"/>
      <c r="B23" s="153"/>
      <c r="C23" s="156"/>
      <c r="D23" s="156"/>
      <c r="E23" s="10" t="s">
        <v>42</v>
      </c>
      <c r="F23" s="18" t="s">
        <v>104</v>
      </c>
      <c r="G23" s="12" t="s">
        <v>105</v>
      </c>
      <c r="H23" s="12" t="s">
        <v>106</v>
      </c>
      <c r="I23" s="10" t="s">
        <v>107</v>
      </c>
      <c r="J23" s="10" t="s">
        <v>108</v>
      </c>
      <c r="K23" s="10" t="s">
        <v>109</v>
      </c>
      <c r="L23" s="13">
        <v>2</v>
      </c>
      <c r="M23" s="13">
        <v>3</v>
      </c>
      <c r="N23" s="13">
        <f t="shared" si="0"/>
        <v>6</v>
      </c>
      <c r="O23" s="14" t="str">
        <f t="shared" si="1"/>
        <v>MEDIO</v>
      </c>
      <c r="P23" s="13">
        <v>25</v>
      </c>
      <c r="Q23" s="13">
        <f t="shared" si="2"/>
        <v>150</v>
      </c>
      <c r="R23" s="13" t="str">
        <f t="shared" si="3"/>
        <v>II</v>
      </c>
      <c r="S23" s="15" t="str">
        <f t="shared" si="5"/>
        <v>No aceptable o aceptable con control especifico</v>
      </c>
      <c r="T23" s="13">
        <v>22</v>
      </c>
      <c r="U23" s="10" t="s">
        <v>88</v>
      </c>
      <c r="V23" s="10" t="s">
        <v>63</v>
      </c>
      <c r="W23" s="10" t="s">
        <v>63</v>
      </c>
      <c r="X23" s="10" t="s">
        <v>63</v>
      </c>
      <c r="Y23" s="12" t="s">
        <v>110</v>
      </c>
      <c r="Z23" s="10" t="s">
        <v>111</v>
      </c>
    </row>
    <row r="24" spans="1:26" ht="45.75" customHeight="1" thickTop="1" x14ac:dyDescent="0.2"/>
    <row r="25" spans="1:26" ht="45.75" customHeight="1" x14ac:dyDescent="0.2">
      <c r="A25" s="117" t="s">
        <v>112</v>
      </c>
      <c r="B25" s="117"/>
      <c r="C25" s="117"/>
      <c r="D25" s="117"/>
      <c r="E25" s="117"/>
    </row>
    <row r="26" spans="1:26" ht="45.75" customHeight="1" x14ac:dyDescent="0.2">
      <c r="A26" s="21"/>
      <c r="B26" s="22" t="s">
        <v>113</v>
      </c>
      <c r="C26" s="23" t="s">
        <v>21</v>
      </c>
      <c r="D26" s="24" t="s">
        <v>114</v>
      </c>
      <c r="E26" s="25" t="s">
        <v>115</v>
      </c>
    </row>
    <row r="27" spans="1:26" ht="45.75" customHeight="1" x14ac:dyDescent="0.2">
      <c r="A27" s="26" t="s">
        <v>116</v>
      </c>
      <c r="B27" s="27">
        <f>COUNTIF(O:O,"bajo")</f>
        <v>2</v>
      </c>
      <c r="C27" s="25">
        <f>COUNTIF(O12:O21,"MEDIO")</f>
        <v>8</v>
      </c>
      <c r="D27" s="28">
        <f>COUNTIF(O12:O21,"ALTO")</f>
        <v>1</v>
      </c>
      <c r="E27" s="27">
        <f>SUM(B27:D27)</f>
        <v>11</v>
      </c>
    </row>
    <row r="28" spans="1:26" ht="45.75" customHeight="1" x14ac:dyDescent="0.2">
      <c r="A28" s="26" t="s">
        <v>117</v>
      </c>
      <c r="B28" s="29">
        <f>+B27/$E$27</f>
        <v>0.18181818181818182</v>
      </c>
      <c r="C28" s="29">
        <f t="shared" ref="C28:E28" si="6">+C27/$E$27</f>
        <v>0.72727272727272729</v>
      </c>
      <c r="D28" s="29">
        <f t="shared" si="6"/>
        <v>9.0909090909090912E-2</v>
      </c>
      <c r="E28" s="29">
        <f t="shared" si="6"/>
        <v>1</v>
      </c>
    </row>
    <row r="29" spans="1:26" ht="45.75" customHeight="1" x14ac:dyDescent="0.2">
      <c r="C29" s="32"/>
    </row>
  </sheetData>
  <mergeCells count="27">
    <mergeCell ref="B8:F8"/>
    <mergeCell ref="A12:A23"/>
    <mergeCell ref="B12:B23"/>
    <mergeCell ref="C12:C23"/>
    <mergeCell ref="D12:D23"/>
    <mergeCell ref="A9:F9"/>
    <mergeCell ref="G10:G11"/>
    <mergeCell ref="H10:H11"/>
    <mergeCell ref="I10:K10"/>
    <mergeCell ref="L10:R10"/>
    <mergeCell ref="T10:U10"/>
    <mergeCell ref="A25:E25"/>
    <mergeCell ref="B5:F5"/>
    <mergeCell ref="A1:B3"/>
    <mergeCell ref="C1:X3"/>
    <mergeCell ref="Y1:Z1"/>
    <mergeCell ref="Y2:Z2"/>
    <mergeCell ref="Y3:Z3"/>
    <mergeCell ref="V10:Z10"/>
    <mergeCell ref="B6:F6"/>
    <mergeCell ref="B7:F7"/>
    <mergeCell ref="A10:A11"/>
    <mergeCell ref="B10:B11"/>
    <mergeCell ref="C10:C11"/>
    <mergeCell ref="D10:D11"/>
    <mergeCell ref="E10:E11"/>
    <mergeCell ref="F10:F11"/>
  </mergeCells>
  <conditionalFormatting sqref="O12:O23">
    <cfRule type="containsText" dxfId="47" priority="1" operator="containsText" text="ALTO">
      <formula>NOT(ISERROR(SEARCH("ALTO",O12)))</formula>
    </cfRule>
    <cfRule type="containsText" dxfId="46" priority="2" operator="containsText" text="MEDIO">
      <formula>NOT(ISERROR(SEARCH("MEDIO",O12)))</formula>
    </cfRule>
    <cfRule type="containsText" dxfId="45" priority="3" operator="containsText" text="BAJO">
      <formula>NOT(ISERROR(SEARCH("BAJO",O12)))</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26</vt:i4>
      </vt:variant>
    </vt:vector>
  </HeadingPairs>
  <TitlesOfParts>
    <vt:vector size="26" baseType="lpstr">
      <vt:lpstr>GERENCIA GENERAL</vt:lpstr>
      <vt:lpstr>DIRECCION PLANEACION</vt:lpstr>
      <vt:lpstr>DIR CONTROL INTERNO</vt:lpstr>
      <vt:lpstr>DIR SERVICIO AL CLIENTE</vt:lpstr>
      <vt:lpstr>DIR JURIDICA</vt:lpstr>
      <vt:lpstr>SUBGERENCIA GENERAL</vt:lpstr>
      <vt:lpstr>DIRECCION NUEVOS NEGOCIOS</vt:lpstr>
      <vt:lpstr>SUBGERENCIA TECNICA</vt:lpstr>
      <vt:lpstr>DIR ESTRUCTUACION PROYECTOS</vt:lpstr>
      <vt:lpstr>DIR DE INTERVENTORIA</vt:lpstr>
      <vt:lpstr>DIR ASUNTOS AMBIENTALES</vt:lpstr>
      <vt:lpstr>SUBGERENCIA DE OPERACIONES</vt:lpstr>
      <vt:lpstr>DIR OPERATIVA Y PROYECTOS ESPE</vt:lpstr>
      <vt:lpstr>DIR ASEGURAMIENTO DE LA PRESTAC</vt:lpstr>
      <vt:lpstr>SECRETARIA DE ASUNTOS CORP</vt:lpstr>
      <vt:lpstr>DIR FINANZAS Y PRESUPESTOS</vt:lpstr>
      <vt:lpstr>DIR CONTABILIDAD</vt:lpstr>
      <vt:lpstr>DIR TESORERIA</vt:lpstr>
      <vt:lpstr>DIR GESTION CONTRACTUAL</vt:lpstr>
      <vt:lpstr>DIR GESTION HUMANA Y ADMIN</vt:lpstr>
      <vt:lpstr>INMEDIACIONES - ZONAS COMUNES</vt:lpstr>
      <vt:lpstr>VISITANTES</vt:lpstr>
      <vt:lpstr>SEGUIMIENTO Y EVALUACION </vt:lpstr>
      <vt:lpstr>TERCEROS.</vt:lpstr>
      <vt:lpstr>JERARQUIA DE CONTROLES</vt:lpstr>
      <vt:lpstr>VALORES A CALIFICAR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Stiben Alejandro Moreno Montañez (Asesor por prevencion de proyectos)</dc:creator>
  <cp:lastModifiedBy>Microsoft Office User</cp:lastModifiedBy>
  <dcterms:created xsi:type="dcterms:W3CDTF">2023-08-30T22:43:54Z</dcterms:created>
  <dcterms:modified xsi:type="dcterms:W3CDTF">2023-12-05T17:03:44Z</dcterms:modified>
</cp:coreProperties>
</file>