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arlo\OneDrive\Desktop\"/>
    </mc:Choice>
  </mc:AlternateContent>
  <xr:revisionPtr revIDLastSave="0" documentId="8_{C189132C-3CAA-42DF-BF67-913A39C09524}" xr6:coauthVersionLast="36" xr6:coauthVersionMax="36" xr10:uidLastSave="{00000000-0000-0000-0000-000000000000}"/>
  <bookViews>
    <workbookView xWindow="0" yWindow="0" windowWidth="19200" windowHeight="6810" firstSheet="1" activeTab="1" xr2:uid="{F1517ADB-3DAC-463C-B6D3-61C5DD71053C}"/>
  </bookViews>
  <sheets>
    <sheet name="PLAN SEGUIMIENTO - PTEP" sheetId="2" state="hidden" r:id="rId1"/>
    <sheet name="PTEP EPC 2026" sheetId="4" r:id="rId2"/>
    <sheet name="Avance x componente" sheetId="3" state="hidden" r:id="rId3"/>
  </sheets>
  <definedNames>
    <definedName name="_xlnm._FilterDatabase" localSheetId="0" hidden="1">'PLAN SEGUIMIENTO - PTEP'!$A$7:$AA$76</definedName>
    <definedName name="_xlnm._FilterDatabase" localSheetId="1" hidden="1">'PTEP EPC 2026'!$A$3:$J$71</definedName>
    <definedName name="_xlnm.Print_Titles" localSheetId="0">'PLAN SEGUIMIENTO - PTEP'!$1:$4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72" i="4" l="1"/>
  <c r="N8" i="2" l="1"/>
  <c r="O8" i="2" s="1"/>
  <c r="T8" i="2"/>
  <c r="Y8" i="2"/>
  <c r="N9" i="2"/>
  <c r="O9" i="2" s="1"/>
  <c r="T9" i="2"/>
  <c r="Y9" i="2"/>
  <c r="Z8" i="2" l="1"/>
  <c r="Z9" i="2"/>
  <c r="N10" i="2" l="1"/>
  <c r="N11" i="2"/>
  <c r="N12" i="2"/>
  <c r="N13" i="2"/>
  <c r="N14" i="2"/>
  <c r="N15" i="2"/>
  <c r="N19" i="2"/>
  <c r="N20" i="2"/>
  <c r="N21" i="2"/>
  <c r="N22" i="2"/>
  <c r="N23" i="2"/>
  <c r="N24" i="2"/>
  <c r="N25" i="2"/>
  <c r="N26" i="2"/>
  <c r="N27" i="2"/>
  <c r="N28" i="2"/>
  <c r="N32" i="2"/>
  <c r="N33" i="2"/>
  <c r="N37" i="2"/>
  <c r="N38" i="2"/>
  <c r="N39" i="2"/>
  <c r="N43" i="2"/>
  <c r="N44" i="2"/>
  <c r="N45" i="2"/>
  <c r="N46" i="2"/>
  <c r="N47" i="2"/>
  <c r="N48" i="2"/>
  <c r="N49" i="2"/>
  <c r="N53" i="2"/>
  <c r="N54" i="2"/>
  <c r="N55" i="2"/>
  <c r="N56" i="2"/>
  <c r="N60" i="2"/>
  <c r="N61" i="2"/>
  <c r="N62" i="2"/>
  <c r="N63" i="2"/>
  <c r="N64" i="2"/>
  <c r="N65" i="2"/>
  <c r="N66" i="2"/>
  <c r="N67" i="2"/>
  <c r="N68" i="2"/>
  <c r="D10" i="3" l="1"/>
  <c r="S33" i="2"/>
  <c r="X75" i="2"/>
  <c r="X74" i="2"/>
  <c r="Y74" i="2" s="1"/>
  <c r="X73" i="2"/>
  <c r="X72" i="2"/>
  <c r="T74" i="2"/>
  <c r="O74" i="2"/>
  <c r="O55" i="2"/>
  <c r="O53" i="2"/>
  <c r="S56" i="2"/>
  <c r="T56" i="2" s="1"/>
  <c r="S55" i="2"/>
  <c r="T55" i="2" s="1"/>
  <c r="S54" i="2"/>
  <c r="T54" i="2" s="1"/>
  <c r="S53" i="2"/>
  <c r="T53" i="2" s="1"/>
  <c r="X56" i="2"/>
  <c r="Y56" i="2" s="1"/>
  <c r="X55" i="2"/>
  <c r="Y55" i="2" s="1"/>
  <c r="X54" i="2"/>
  <c r="Y54" i="2" s="1"/>
  <c r="X53" i="2"/>
  <c r="Y53" i="2" s="1"/>
  <c r="O56" i="2"/>
  <c r="O54" i="2"/>
  <c r="S49" i="2"/>
  <c r="S48" i="2"/>
  <c r="S47" i="2"/>
  <c r="S46" i="2"/>
  <c r="S45" i="2"/>
  <c r="S44" i="2"/>
  <c r="S43" i="2"/>
  <c r="S68" i="2"/>
  <c r="S67" i="2"/>
  <c r="S66" i="2"/>
  <c r="S65" i="2"/>
  <c r="S64" i="2"/>
  <c r="S63" i="2"/>
  <c r="S62" i="2"/>
  <c r="S61" i="2"/>
  <c r="S60" i="2"/>
  <c r="O39" i="2"/>
  <c r="O38" i="2"/>
  <c r="O37" i="2"/>
  <c r="S39" i="2"/>
  <c r="T39" i="2" s="1"/>
  <c r="S38" i="2"/>
  <c r="T38" i="2" s="1"/>
  <c r="S37" i="2"/>
  <c r="T37" i="2" s="1"/>
  <c r="X39" i="2"/>
  <c r="Y39" i="2" s="1"/>
  <c r="X38" i="2"/>
  <c r="Y38" i="2" s="1"/>
  <c r="X37" i="2"/>
  <c r="Y37" i="2" s="1"/>
  <c r="Y33" i="2"/>
  <c r="Y32" i="2"/>
  <c r="O32" i="2"/>
  <c r="T32" i="2"/>
  <c r="X49" i="2"/>
  <c r="X48" i="2"/>
  <c r="X47" i="2"/>
  <c r="X46" i="2"/>
  <c r="X45" i="2"/>
  <c r="X44" i="2"/>
  <c r="X43" i="2"/>
  <c r="X28" i="2"/>
  <c r="X27" i="2"/>
  <c r="X26" i="2"/>
  <c r="X25" i="2"/>
  <c r="X24" i="2"/>
  <c r="X23" i="2"/>
  <c r="X22" i="2"/>
  <c r="X21" i="2"/>
  <c r="X20" i="2"/>
  <c r="X19" i="2"/>
  <c r="X68" i="2"/>
  <c r="X67" i="2"/>
  <c r="X66" i="2"/>
  <c r="X65" i="2"/>
  <c r="X64" i="2"/>
  <c r="X63" i="2"/>
  <c r="X62" i="2"/>
  <c r="X61" i="2"/>
  <c r="X60" i="2"/>
  <c r="Z74" i="2" l="1"/>
  <c r="Z56" i="2"/>
  <c r="Z53" i="2"/>
  <c r="Z55" i="2"/>
  <c r="Z54" i="2"/>
  <c r="Z38" i="2"/>
  <c r="Z39" i="2"/>
  <c r="Z37" i="2"/>
  <c r="Z32" i="2"/>
  <c r="Y75" i="2"/>
  <c r="Y73" i="2"/>
  <c r="Y72" i="2"/>
  <c r="Y49" i="2"/>
  <c r="Y48" i="2"/>
  <c r="Y47" i="2"/>
  <c r="Y46" i="2"/>
  <c r="Y45" i="2"/>
  <c r="Y44" i="2"/>
  <c r="Y43" i="2"/>
  <c r="Y28" i="2"/>
  <c r="Y27" i="2"/>
  <c r="Y26" i="2"/>
  <c r="Y25" i="2"/>
  <c r="Y24" i="2"/>
  <c r="Y23" i="2"/>
  <c r="Y22" i="2"/>
  <c r="Y21" i="2"/>
  <c r="Y20" i="2"/>
  <c r="Y19" i="2"/>
  <c r="Y68" i="2"/>
  <c r="Y67" i="2"/>
  <c r="Y66" i="2"/>
  <c r="Y65" i="2"/>
  <c r="Y64" i="2"/>
  <c r="Y63" i="2"/>
  <c r="Y62" i="2"/>
  <c r="Y61" i="2"/>
  <c r="Y60" i="2"/>
  <c r="Y15" i="2"/>
  <c r="Y14" i="2"/>
  <c r="Y13" i="2"/>
  <c r="Y12" i="2"/>
  <c r="Y11" i="2"/>
  <c r="Y10" i="2"/>
  <c r="T73" i="2"/>
  <c r="T75" i="2"/>
  <c r="T72" i="2"/>
  <c r="T49" i="2"/>
  <c r="T47" i="2"/>
  <c r="T48" i="2"/>
  <c r="T44" i="2"/>
  <c r="T45" i="2"/>
  <c r="T46" i="2"/>
  <c r="T43" i="2"/>
  <c r="T25" i="2"/>
  <c r="T26" i="2"/>
  <c r="T27" i="2"/>
  <c r="T28" i="2"/>
  <c r="T19" i="2"/>
  <c r="T20" i="2"/>
  <c r="T21" i="2"/>
  <c r="T22" i="2"/>
  <c r="T23" i="2"/>
  <c r="T24" i="2"/>
  <c r="T61" i="2"/>
  <c r="T62" i="2"/>
  <c r="T63" i="2"/>
  <c r="T64" i="2"/>
  <c r="T65" i="2"/>
  <c r="T66" i="2"/>
  <c r="T67" i="2"/>
  <c r="T68" i="2"/>
  <c r="T60" i="2"/>
  <c r="T33" i="2"/>
  <c r="T14" i="2"/>
  <c r="T15" i="2"/>
  <c r="T10" i="2"/>
  <c r="T11" i="2"/>
  <c r="T12" i="2"/>
  <c r="T13" i="2"/>
  <c r="O75" i="2"/>
  <c r="O73" i="2"/>
  <c r="O72" i="2"/>
  <c r="O49" i="2"/>
  <c r="O48" i="2"/>
  <c r="O47" i="2"/>
  <c r="O46" i="2"/>
  <c r="O45" i="2"/>
  <c r="O44" i="2"/>
  <c r="O43" i="2"/>
  <c r="O28" i="2"/>
  <c r="O27" i="2"/>
  <c r="O26" i="2"/>
  <c r="O25" i="2"/>
  <c r="O24" i="2"/>
  <c r="O23" i="2"/>
  <c r="O22" i="2"/>
  <c r="O21" i="2"/>
  <c r="O20" i="2"/>
  <c r="O19" i="2"/>
  <c r="O68" i="2"/>
  <c r="O67" i="2"/>
  <c r="O66" i="2"/>
  <c r="O65" i="2"/>
  <c r="O64" i="2"/>
  <c r="O63" i="2"/>
  <c r="O62" i="2"/>
  <c r="O61" i="2"/>
  <c r="O60" i="2"/>
  <c r="O33" i="2"/>
  <c r="O15" i="2"/>
  <c r="O14" i="2"/>
  <c r="O13" i="2"/>
  <c r="O12" i="2"/>
  <c r="O11" i="2"/>
  <c r="O10" i="2"/>
  <c r="AA39" i="2" l="1"/>
  <c r="Z61" i="2"/>
  <c r="Z68" i="2"/>
  <c r="Z25" i="2"/>
  <c r="Z65" i="2"/>
  <c r="Z62" i="2"/>
  <c r="Z22" i="2"/>
  <c r="Z43" i="2"/>
  <c r="Z45" i="2"/>
  <c r="Z75" i="2"/>
  <c r="Z11" i="2"/>
  <c r="Z15" i="2"/>
  <c r="Z72" i="2"/>
  <c r="Z46" i="2"/>
  <c r="Z44" i="2"/>
  <c r="Z48" i="2"/>
  <c r="Z19" i="2"/>
  <c r="Z27" i="2"/>
  <c r="Z28" i="2"/>
  <c r="Z23" i="2"/>
  <c r="Z66" i="2"/>
  <c r="Z60" i="2"/>
  <c r="Z63" i="2"/>
  <c r="Z33" i="2"/>
  <c r="AA33" i="2" s="1"/>
  <c r="Z12" i="2"/>
  <c r="Z13" i="2"/>
  <c r="Z14" i="2"/>
  <c r="Z21" i="2"/>
  <c r="Z73" i="2"/>
  <c r="Z64" i="2"/>
  <c r="Z67" i="2"/>
  <c r="Z47" i="2"/>
  <c r="Z20" i="2"/>
  <c r="Z24" i="2"/>
  <c r="Z10" i="2"/>
  <c r="Z49" i="2"/>
  <c r="Z26" i="2"/>
  <c r="AA75" i="2" l="1"/>
  <c r="AA68" i="2"/>
  <c r="AA15" i="2"/>
  <c r="AA49" i="2"/>
  <c r="AA76" i="2" l="1"/>
</calcChain>
</file>

<file path=xl/sharedStrings.xml><?xml version="1.0" encoding="utf-8"?>
<sst xmlns="http://schemas.openxmlformats.org/spreadsheetml/2006/main" count="996" uniqueCount="298">
  <si>
    <t>SUBCOMPONENTE</t>
  </si>
  <si>
    <t>ACTIVIDAD</t>
  </si>
  <si>
    <t>INDICADOR</t>
  </si>
  <si>
    <t>UNIDAD DE MEDIDA</t>
  </si>
  <si>
    <t>META</t>
  </si>
  <si>
    <t>DEPENDENCIA RESPONSABLE</t>
  </si>
  <si>
    <t>FECHA INICIO</t>
  </si>
  <si>
    <t>FECHA FIN</t>
  </si>
  <si>
    <t>Porcentaje</t>
  </si>
  <si>
    <t xml:space="preserve">Todas las dependencias </t>
  </si>
  <si>
    <t xml:space="preserve">Número </t>
  </si>
  <si>
    <t xml:space="preserve">Consulta y divulgación </t>
  </si>
  <si>
    <t>(Número de asesorías y capacitaciones  realizadas /Número de  asesorías y capacitaciones  solicitados)*100</t>
  </si>
  <si>
    <t>Monitoreo o revisión</t>
  </si>
  <si>
    <t>(Número de riesgos materializados reportados  / Número de  riesgos materializados) *100</t>
  </si>
  <si>
    <t>Seguimiento</t>
  </si>
  <si>
    <t>Racionalización de Trámites</t>
  </si>
  <si>
    <t>Publicar y dar a conocer información de interés para la ciudadanía y grupos de valor a través de los diferentes medios de comunicaciones definidos por la entidad</t>
  </si>
  <si>
    <t>(Número de publicaciones realizadas/Número de publicaciones solicitados)*100</t>
  </si>
  <si>
    <t>Estructura administrativa y Direccionamiento estratégico</t>
  </si>
  <si>
    <t xml:space="preserve">porcentaje </t>
  </si>
  <si>
    <t>Número de seguimientos a la implementación de la Política Institucional de Servicio al Ciudadano.</t>
  </si>
  <si>
    <t>Documento actualizado y publicado</t>
  </si>
  <si>
    <t>Número</t>
  </si>
  <si>
    <t>Fortalecimiento de los canales de atención</t>
  </si>
  <si>
    <t>Talento Humano</t>
  </si>
  <si>
    <t>Número de inducciones realizadas.</t>
  </si>
  <si>
    <t>Normativo y procedimental</t>
  </si>
  <si>
    <t>Número de informes de seguimiento a la gestión de PQRSD</t>
  </si>
  <si>
    <t xml:space="preserve">Número de informes de gestión </t>
  </si>
  <si>
    <t>Relacionamiento con el ciudadano</t>
  </si>
  <si>
    <t>Documentos informes de medición</t>
  </si>
  <si>
    <t>Numero</t>
  </si>
  <si>
    <t>Lineamientos de Transparencia Activa</t>
  </si>
  <si>
    <t xml:space="preserve">Número de procesos contractuales  subidos y publicados en Secop I y II  -  Número de procesos  contractuales  solicitados por las dependencias </t>
  </si>
  <si>
    <t>Proceso contractual</t>
  </si>
  <si>
    <t xml:space="preserve">Por demanda </t>
  </si>
  <si>
    <t>Lineamientos de Transparencia Pasiva</t>
  </si>
  <si>
    <t>Elaboración de instrumentos de Gestión de la Información</t>
  </si>
  <si>
    <t>Realización, publicación y actualización de la Matriz de Información Clasificada y Reservada en la  página Web</t>
  </si>
  <si>
    <t>Realización, publicación y actualización del inventario de activos actualizado de información en página Web.</t>
  </si>
  <si>
    <t>Apoyar la Realización, publicación y actualización del esquema de publicación de información.</t>
  </si>
  <si>
    <t>Realización, publicación y actualización del Esquema de publicación de información en página Web</t>
  </si>
  <si>
    <t>Monitoreo del acceso a la información pública</t>
  </si>
  <si>
    <t>Número de alertas generadas sobre actualización SIGEP</t>
  </si>
  <si>
    <t>Código de Integridad y Conflicto de Intereses</t>
  </si>
  <si>
    <t>Diseñar campañas de apropiación de código de integridad (valores institucionales)</t>
  </si>
  <si>
    <t>Diseñar campañas, socializaciones o talleres sobre conflicto de intereses.</t>
  </si>
  <si>
    <t>Campañas, socializaciones o talleres sobre conflicto de intereses</t>
  </si>
  <si>
    <t>(Número de seguimientos realizados/Número de seguimientos programados)*100</t>
  </si>
  <si>
    <t>Total de procedimientos actualizados / total de procedimientos de la entidad * 100%</t>
  </si>
  <si>
    <t>Número de acompañamientos realizados para implementación de la Política Institucional de Servicio al Cliente</t>
  </si>
  <si>
    <t>Publicación de informe de rendición de cuentas</t>
  </si>
  <si>
    <t>1. Información de calidad y en lenguaje comprensible</t>
  </si>
  <si>
    <t xml:space="preserve">Informe de estrategia actualizado y socializado </t>
  </si>
  <si>
    <t>Realizar seguimiento a la gestión de las PQRSD realizadas por los cliente.</t>
  </si>
  <si>
    <t xml:space="preserve">Realizar un (1) diálogo ciudadano de Rendición de cuentas en el marco de la audiencia pública de rendición de cuentas </t>
  </si>
  <si>
    <t>Ejecutar estrategia de rendición de cuentas permanente</t>
  </si>
  <si>
    <t>2. Diálogo de doble vía con la ciudadanía y sus organizaciones</t>
  </si>
  <si>
    <t>Capacitar a los servidores de la entidad en temas relacionados con: Plan anticorrupción y atención al ciudadano, transparencia y acceso a la información, código de Integridad.</t>
  </si>
  <si>
    <t>Realizar la evaluación de la audiencia pública verificando el cumplimiento de los objetivos del proceso de rendición de cuentas. Teniendo en cuenta la metodología Manual Único de Rendición de Cuentas - MURC</t>
  </si>
  <si>
    <t>4. Evaluación y retroalimentación a la gestión institucional</t>
  </si>
  <si>
    <t>Estrategia ejecutada</t>
  </si>
  <si>
    <t>Dirección de Gestión Contractual</t>
  </si>
  <si>
    <t xml:space="preserve">Dirección de Gestión Humana </t>
  </si>
  <si>
    <t>Número de publicaciones realizadas</t>
  </si>
  <si>
    <t>(Número de publicaciones realizados/Número de publicaciones programados según PAAC)*100</t>
  </si>
  <si>
    <t>Número de informes de seguimiento</t>
  </si>
  <si>
    <t xml:space="preserve">Generar alertas de recordatorio sobre la obligatoriedad por parte del Servidor Público de la actualización de la hoja de vida y declaración de bienes y rentas en el SIGEP. </t>
  </si>
  <si>
    <t>Realizar mejoras a los Canales de Atención en cumplimiento de la Política de Servicio al ciudadano - relacionamiento.</t>
  </si>
  <si>
    <t>Número de mejoras implementadas para fortalecer los canales de atención</t>
  </si>
  <si>
    <t>Revisar y actualizar los procedimientos y protocolos de la dirección de servicio al cliente</t>
  </si>
  <si>
    <t xml:space="preserve">Medir la percepción del ciudadano en relación con los trámites y servicios que presta la entidad y presentar los respectivos informes. </t>
  </si>
  <si>
    <t>Cumplir con la obligación de responder y entregar a los ciudadanos los documentos y la información generada en el proceso de gestión y administración de la empresa.</t>
  </si>
  <si>
    <t>Actualizar y socializar el Documento estrategia permanente de Rendición de Cuentas, teniendo en cuenta el MURC</t>
  </si>
  <si>
    <t>Publicar los procesos contractuales  en Secop I y II, y, SIA Observa para recursos propios</t>
  </si>
  <si>
    <t>Apoyar la revisión y actualización del registro de activos de Información.</t>
  </si>
  <si>
    <t>Dirección de Planeación</t>
  </si>
  <si>
    <t>Plan ejecutado</t>
  </si>
  <si>
    <t xml:space="preserve">Derecho Disciplinario 
</t>
  </si>
  <si>
    <t>Estrategias de prevención en materia disciplinaria realizadas</t>
  </si>
  <si>
    <t>Nº</t>
  </si>
  <si>
    <t>Evidencia</t>
  </si>
  <si>
    <t>% Avance acción</t>
  </si>
  <si>
    <t>% peso acción</t>
  </si>
  <si>
    <t>% avance</t>
  </si>
  <si>
    <t>Validación Dirección de Planeación</t>
  </si>
  <si>
    <t>EMPRESAS PÚBLICAS DE CUNDINAMARCA S.A ESP.
PLAN DE EJECUCIÓN Y SEGUIMIENTO AL PROGRAMA DE TRANSPARENCIA Y ÉTICA PÚBLICA
2025</t>
  </si>
  <si>
    <t>SEGUIMIENTO 1
Primer trimestre 2025</t>
  </si>
  <si>
    <t>SEGUIMIENTO 2
Segundo trimestre 2025</t>
  </si>
  <si>
    <t>TOTAL %
AVANCE</t>
  </si>
  <si>
    <t>TOTAL %
AVANCE POR COMPONENTE</t>
  </si>
  <si>
    <r>
      <t xml:space="preserve">Fecha: </t>
    </r>
    <r>
      <rPr>
        <b/>
        <sz val="10"/>
        <color rgb="FFFF0000"/>
        <rFont val="Tahoma"/>
        <family val="2"/>
      </rPr>
      <t>DD-MM-AAAA</t>
    </r>
  </si>
  <si>
    <t xml:space="preserve">Código: PDE-Pl-020 </t>
  </si>
  <si>
    <t xml:space="preserve">Versión: 1 </t>
  </si>
  <si>
    <t xml:space="preserve">Fecha: 28/01/2025 </t>
  </si>
  <si>
    <r>
      <t xml:space="preserve">FECHA DE </t>
    </r>
    <r>
      <rPr>
        <b/>
        <sz val="9"/>
        <color theme="0"/>
        <rFont val="Tahoma"/>
        <family val="2"/>
      </rPr>
      <t>FINALIZACIÓN</t>
    </r>
  </si>
  <si>
    <t>TOTAL CUMPLIMIENTO PTEP 2025</t>
  </si>
  <si>
    <t>Asesorar y capacitar a los servidores públicos de la entidad para el uso y apropiación de la metodología de administración y gestión de los riesgos</t>
  </si>
  <si>
    <t>Publicar los mapas de riesgos.</t>
  </si>
  <si>
    <t>Definir y reportar las acciones ante la materialización de riesgos en el SIG de acuerdo con la metodología acogida por la entidad</t>
  </si>
  <si>
    <t>Realizar seguimiento cuatrimestral a la matriz de riesgos de corrupción y de gestión y  verificar el funcionamiento y efectividad de los controles así como el cumplimiento de las acciones de manejo.</t>
  </si>
  <si>
    <t>Publicación de resultados de seguimiento a las matrices de riesgos</t>
  </si>
  <si>
    <t>Construcción del mapas de riesgos</t>
  </si>
  <si>
    <t>Identificar, evaluar, clasificar y valorar los riesgos y actualizar los controles que sean requeridos</t>
  </si>
  <si>
    <t>Socialización  de la política de gestión del riesgo, a través de los diferentes medios de comunicación definidos por la entidad</t>
  </si>
  <si>
    <t>Gestión de riesgos para la integridad pública</t>
  </si>
  <si>
    <t>Orientar a las dependencias en la implementación de la política de servicio al ciudadano - relacionamiento.</t>
  </si>
  <si>
    <t>Seguimiento a la implementación de la política de servicio al ciudadano - relacionamiento.</t>
  </si>
  <si>
    <t>Incluir en el programa de inducción y reinducción de funcionarios y contratistas, los temas de portafolio institucional y servicio al ciudadano.</t>
  </si>
  <si>
    <t xml:space="preserve">Validar, actualizar y publicar  los procedimientos que hagan parte del sistema integrado de gestión, garantizando que en ellos se defina la debida diligencia de cada una de las actividades que se realizan en la Empresa </t>
  </si>
  <si>
    <t>Acción estratégica de redes internas</t>
  </si>
  <si>
    <t>Acción estratégica de redes externas</t>
  </si>
  <si>
    <t>COMPONENTE 1: ADMINISTRACIÓN DEL RIESGO</t>
  </si>
  <si>
    <t>COMPONENTE 2: CANALES DE DENUNCIA</t>
  </si>
  <si>
    <t>COMPONENTE 3: DEBIDA DILIGENCIA</t>
  </si>
  <si>
    <t>COMPONENTE 4: REDES Y ARTICULACIÓN</t>
  </si>
  <si>
    <t>COMPONENTE 5: MODELO ESTADO ABIERTO - ACCESO A LA INFORMACIÓN PÚBLICA</t>
  </si>
  <si>
    <t>Dirección Jurídica</t>
  </si>
  <si>
    <t>Cumplimiento normativo</t>
  </si>
  <si>
    <t>Política de alerta de irregularidades</t>
  </si>
  <si>
    <t>COMPONENTE 6: CUMPLIMIENTO NORMATIVO</t>
  </si>
  <si>
    <t>COMPONENTE 7: RENDICIÓN DE CUENTAS</t>
  </si>
  <si>
    <t xml:space="preserve">Socialización y divulgación de los procedimientos actualizados </t>
  </si>
  <si>
    <t>Total de procedimientos socializados / total de procedimientos de la entidad * 100%</t>
  </si>
  <si>
    <t>COMPONENTE 8: INNOVACIÓN DE LA GESTIÓN PÚBLICA (Iniciativas adicionales)</t>
  </si>
  <si>
    <t>Campañas de apropiación de valores implementadas</t>
  </si>
  <si>
    <t>Decreto 610 de 2022</t>
  </si>
  <si>
    <t>Política actualizada</t>
  </si>
  <si>
    <t>Mapa de riesgos de corrupción y de gestión ajustados, en caso de ser necesario.</t>
  </si>
  <si>
    <t>(Número de mapas de riesgo de corrupción y de gestión por procesos publicados / Número de procesos del SIG)</t>
  </si>
  <si>
    <t xml:space="preserve">Dirección de Control Interno </t>
  </si>
  <si>
    <t>Dirección de servicio al cliente</t>
  </si>
  <si>
    <t>Realizar un plan de mejoramiento en la atención del servicio al ciudadano teniendo en cuenta los resultados e informes de la atención al ciudadano.</t>
  </si>
  <si>
    <t>Dirección de gestión humana y administrativa</t>
  </si>
  <si>
    <t>Realizar informe trimestral  de la gestión de las PQRSD</t>
  </si>
  <si>
    <t>Realizar y presentar informes de seguimiento semestral de PQRSD</t>
  </si>
  <si>
    <t>Dirección de Servicio al Cliente</t>
  </si>
  <si>
    <t>Dirección de planeación</t>
  </si>
  <si>
    <t>Apoyar la revisión y actualización del índice de Información Clasificada y Reservada.</t>
  </si>
  <si>
    <t>Informe de rendición de cuentas publicado</t>
  </si>
  <si>
    <t>Audiencia de rendición de cuentas</t>
  </si>
  <si>
    <t>Numero de capacitaciones programadas/numero de capacitaciones programada* 100%</t>
  </si>
  <si>
    <t>Evaluación realizada</t>
  </si>
  <si>
    <t xml:space="preserve">Evaluar el cumplimiento de las acciones planteadas para el desarrollo de la audiencia de rendición de cuentas </t>
  </si>
  <si>
    <t>informe de evaluación</t>
  </si>
  <si>
    <t>Dirección jurídica</t>
  </si>
  <si>
    <t>Realizar jornadas de sensibilización sobre transparencia, cultura de la legalidad o lucha anticorrupción</t>
  </si>
  <si>
    <t>Número de jornadas de sensibilización realizadas / Número de jornadas de sensibilización programadas</t>
  </si>
  <si>
    <t>Realizar estrategias  de prevención al personal de planta y contratistas en materia de derecho disciplinario.</t>
  </si>
  <si>
    <t>PROMEDIO DE AVANCE</t>
  </si>
  <si>
    <t>ADMINISTRACIÓN DEL RIESGO</t>
  </si>
  <si>
    <t>CANALES DE DENUNCIA</t>
  </si>
  <si>
    <t>DEBIDA DILIGENCIA</t>
  </si>
  <si>
    <t>REDES Y ARTICULACIÓN</t>
  </si>
  <si>
    <t>MODELO ESTADO ABIERTO - ACCESO A LA INFORMACIÓN PÚBLICA</t>
  </si>
  <si>
    <t>CUMPLIMIENTO NORMATIVO</t>
  </si>
  <si>
    <t>RENDICIÓN DE CUENTAS</t>
  </si>
  <si>
    <t xml:space="preserve">INNOVACIÓN DE LA GESTIÓN PÚBLICA </t>
  </si>
  <si>
    <t>TOTAL</t>
  </si>
  <si>
    <t>No.</t>
  </si>
  <si>
    <t>COMPONENTE</t>
  </si>
  <si>
    <t>SEGUIMIENTO 1
Primer Semestre 2025</t>
  </si>
  <si>
    <t>SEGUIMIENTO 2
Segundo semestre 2025</t>
  </si>
  <si>
    <t>Fecha: 30-06-2025</t>
  </si>
  <si>
    <t>Fecha: 30-12-2025</t>
  </si>
  <si>
    <t>SEGUIMIENTO 2
Primer semestre 2025</t>
  </si>
  <si>
    <t>SEGUIMIENTO 1
Segundo semestre 2025</t>
  </si>
  <si>
    <t>Definir y/o actualizar la política de gestión del riesgos teniendo en cuenta los criterios señalados por la alta dirección y los lineamientos estratégicos empresariales con base en la guía de riesgos V7</t>
  </si>
  <si>
    <t>1.1.1</t>
  </si>
  <si>
    <t>1.1.2</t>
  </si>
  <si>
    <t>1.1.3</t>
  </si>
  <si>
    <t>1.1.4</t>
  </si>
  <si>
    <t>1.1.5</t>
  </si>
  <si>
    <t>1.1.6</t>
  </si>
  <si>
    <t>1.1.7</t>
  </si>
  <si>
    <t>1.1.8</t>
  </si>
  <si>
    <t>1.3.1</t>
  </si>
  <si>
    <t>1.3.2</t>
  </si>
  <si>
    <t>1.4.1</t>
  </si>
  <si>
    <t>1.4.2</t>
  </si>
  <si>
    <t>1.4.3</t>
  </si>
  <si>
    <t>Promover encuentros, audiencias públicas y ejercicios de rendición de cuentas con la ciudadanía, veedurías y organizaciones sociales, fortaleciendo la confianza y la vigilancia social sobre la gestión institucional.</t>
  </si>
  <si>
    <t>Implementar jornadas de sensibilización y compromiso ético dirigidas a proveedores y contratistas, promoviendo prácticas transparentes, prevención de conflictos de interés y cumplimiento de cláusulas de integridad</t>
  </si>
  <si>
    <t>Articular las actividades del PTEP con el Sistema Integrado de Gestión y el Modelo Integrado de Planeación y Gestión (MIPG), asegurando coherencia en la gestión de riesgos, controles, indicadores y planes de mejoramiento.</t>
  </si>
  <si>
    <t>Informe de articulación entre las actividades del PTEP  el SIG y el MIPG</t>
  </si>
  <si>
    <t>Número de encuentros de fortalecimiento de la confianza y la vigilancia social sobre la gestión institucional</t>
  </si>
  <si>
    <t>Dirección de Planeaciónn</t>
  </si>
  <si>
    <t>Número de jornadas de sensibilización y compromiso étiico realizadas</t>
  </si>
  <si>
    <t>Apoyar la verificación, publicación y actualización de la información en el enlace de transparencia y ética pública (Ley 1712 de 2014. Artículo 11)</t>
  </si>
  <si>
    <t>1.5.1</t>
  </si>
  <si>
    <t>1.5.2</t>
  </si>
  <si>
    <t>Porcentaje de publicaciones de información en el enlace de transparencia y ética pública</t>
  </si>
  <si>
    <t xml:space="preserve">Número de informes de PQRDS </t>
  </si>
  <si>
    <t>1.5.3</t>
  </si>
  <si>
    <t>1.5.4</t>
  </si>
  <si>
    <t>1.5.5</t>
  </si>
  <si>
    <t>1.5.6</t>
  </si>
  <si>
    <t>1.5.7</t>
  </si>
  <si>
    <t>Actualizar la política del daño antijuridico</t>
  </si>
  <si>
    <t>Política de daño antijurídico</t>
  </si>
  <si>
    <t>Socialización y aprobacion de la politica del daño antijuridico, a través del comité de conciliacion y defensa judicial.</t>
  </si>
  <si>
    <t>Capacitacion con los Directivos y líderes de procesos para la mitigacion del daño antijuridico</t>
  </si>
  <si>
    <t>Acta de la capacitacion y control de asistencia</t>
  </si>
  <si>
    <t xml:space="preserve">Socializar la política antisoborno, antifraude y antipiratería </t>
  </si>
  <si>
    <t xml:space="preserve">Número de socializaciones </t>
  </si>
  <si>
    <t>1.2.1</t>
  </si>
  <si>
    <t>1.2.2</t>
  </si>
  <si>
    <t>1.2.3</t>
  </si>
  <si>
    <t>1.2.4</t>
  </si>
  <si>
    <t>1.2.5</t>
  </si>
  <si>
    <t>1.2.6</t>
  </si>
  <si>
    <t>1.2.7</t>
  </si>
  <si>
    <t>1.2.8</t>
  </si>
  <si>
    <t>1.2.9</t>
  </si>
  <si>
    <t>1.2.10</t>
  </si>
  <si>
    <t>1.6.1</t>
  </si>
  <si>
    <t>1.6.2</t>
  </si>
  <si>
    <t>1.6.3</t>
  </si>
  <si>
    <t>1.6.4</t>
  </si>
  <si>
    <t>1.7.1</t>
  </si>
  <si>
    <t>1.7.2</t>
  </si>
  <si>
    <t>1.7.3</t>
  </si>
  <si>
    <t>1.7.4</t>
  </si>
  <si>
    <t>1.7.5</t>
  </si>
  <si>
    <t>1.7.6</t>
  </si>
  <si>
    <t>1.7.8</t>
  </si>
  <si>
    <t>1.7.9</t>
  </si>
  <si>
    <t>1.7.10</t>
  </si>
  <si>
    <t>Implementación de la política de participación ciudadana</t>
  </si>
  <si>
    <t>Incentivos para motivar la cultura de la rendición y petición de cuentas</t>
  </si>
  <si>
    <t>1.8.1</t>
  </si>
  <si>
    <t>1.8.2</t>
  </si>
  <si>
    <t>1.8.3</t>
  </si>
  <si>
    <t>1.8.4</t>
  </si>
  <si>
    <t>Información de calidad y en lenguaje comprensible</t>
  </si>
  <si>
    <t>Diálogo de doble vía con la ciudadanía y sus organizaciones</t>
  </si>
  <si>
    <t>Evaluación y retroalimentación a la gestión institucional</t>
  </si>
  <si>
    <t>FECHA DE FINALIZACIÓN</t>
  </si>
  <si>
    <t>SEGUIMIENTO 1
Primer Trimestre de 2026</t>
  </si>
  <si>
    <t>Fecha: 31-03-2026</t>
  </si>
  <si>
    <t>Enlace de la Evidencia</t>
  </si>
  <si>
    <t>Descripción de la evidencia</t>
  </si>
  <si>
    <t>Una vez se cuente con la aprobación de la política de administración de riesgos se socializará dicha política</t>
  </si>
  <si>
    <t>La matriz de riesgos está en proceso de actualización, se tiene establecido una vez se cuente con las caracterizaciones</t>
  </si>
  <si>
    <t>Se realizarán las capacitaciones una vez se tenga establecida la política de administración de riesgos</t>
  </si>
  <si>
    <t xml:space="preserve">Se actualizará el mapa de riesgos para la fecha establecida  </t>
  </si>
  <si>
    <t>Se realizará el primer reporte con corte al mes de mayo</t>
  </si>
  <si>
    <t>https://drive.google.com/drive/folders/1wvaxNfMGbaY7ZAi387hdKHFBI1ExxMJn?usp=sharing</t>
  </si>
  <si>
    <t xml:space="preserve">Se realizaron piezas gráficas para clientes internos (Servidores públicos y contratistas) y piezas gráficas para el cliente externo </t>
  </si>
  <si>
    <t>https://docs.google.com/document/d/1kSqyFOsPD5K4KgmG0fWnAebvhIplT4m1/edit?usp=drive_link&amp;ouid=111410268610962082697&amp;rtpof=true&amp;sd=true</t>
  </si>
  <si>
    <t>Ya existe una política en implementación. Hay un plan de acción que debe ser modificado para adaptarce mejor a esa política</t>
  </si>
  <si>
    <t>Esta actividad se encuentra en proceso</t>
  </si>
  <si>
    <t>Se programará una mesa de trabajo con los enlaces responsables de los diferentes canales de atención, con el propósito de identificar oportunidades de mejora y fortalecer la prestación del servicio al ciudadano.</t>
  </si>
  <si>
    <t>https://docs.google.com/spreadsheets/d/1iRFGUZp2yx4lAihcqh4KfrBqLboOZi5R/edit?usp=drive_link&amp;ouid=111410268610962082697&amp;rtpof=true&amp;sd=true
https://drive.google.com/file/d/1lL_9ZD-bhQxC6tafIksvhr51piTPskwe/view?usp=drive_link</t>
  </si>
  <si>
    <t>Se envían alertas semanales a los directores y subgerentes sobre las PQRSD que se encuentran pendientes, con copia a Control Interno, con el fin de que se realice el respectivo seguimiento. Asimismo, de manera mensual se remite a las direcciones de Jurídica, Control Interno y Gerencia el reporte de las PQRSD que se encuentran vencidas durante el mes, para su correspondiente control y seguimiento.</t>
  </si>
  <si>
    <t>https://drive.google.com/file/d/1pYd0JqR0g3J5JOcl2SpkoPnIqhK911Jm/view?usp=drive_link</t>
  </si>
  <si>
    <t>El informe trimestral ya se encuentra elaborado; no obstante, la Dirección de Control Interno solicitó algunas modificaciones al documento el día 20 de abril, las cuales deberán ser entregadas el jueves 23 de abril.</t>
  </si>
  <si>
    <t>Se encuentra en proceso esta actividad</t>
  </si>
  <si>
    <t>La encuesta de satisfacción al cliente se esta ejecutando por las direcciones, su análisis se realizará en 2 cortes, el primero será el 30 de junio y el 2do el 31 de diciembre de 2026</t>
  </si>
  <si>
    <t>Se actualizó el mapa de procesos de la Empresa,así como las caracterizaciones</t>
  </si>
  <si>
    <t>Una vez aprobados los documentos de la Empresa se realizará la socialización y divulgación de los mismos</t>
  </si>
  <si>
    <t>Se realiizará informe de seguimiento con corte al primer semestre</t>
  </si>
  <si>
    <t>Se elabora el Programa de Transparencia y Ética Pública para la vigencia 2026 articulado con MIMP, se está a la espera de la calificación FURAG para determinar nuevas actualizaciones</t>
  </si>
  <si>
    <t>https://epc.com.co/planes-e-informes-2026/</t>
  </si>
  <si>
    <t>El ejercicio de rendición de cuentas se realizará en el primer semestre</t>
  </si>
  <si>
    <t>No se han realizado jornadas de sensibilización en el primer trimestre</t>
  </si>
  <si>
    <t>Se han publicado los contratos en SECOP II correspondientes a la vigencia 2026</t>
  </si>
  <si>
    <t>Este cumplimiento se evidencia a través de los informes trimestrales de PQRSD; para el presente caso, se anexa el informe correspondiente al primer trimestre de 2026.</t>
  </si>
  <si>
    <t>Se está elaborando la Politica de Daño Antijuríico</t>
  </si>
  <si>
    <t>Se socializará una vez se cuente con la política de daño antijurídico aprobada</t>
  </si>
  <si>
    <t>Se realizará la capacitación de los directivos una vez aprobada la política</t>
  </si>
  <si>
    <t>Se realizará la socializalización en el primer semestre</t>
  </si>
  <si>
    <t>Se está actualizando la matriz de Información Clasifiicada y Reservada</t>
  </si>
  <si>
    <t>Se está actualizando el registro de acivos de información</t>
  </si>
  <si>
    <t>https://drive.google.com/file/d/1tyuzaZWDyk_gIZ28kEBFjAFT1L-XCFO1/view?usp=drive_link</t>
  </si>
  <si>
    <t>Presentación que está en proceso de revisión por parte de Servicio al cliente.</t>
  </si>
  <si>
    <t>https://drive.google.com/file/d/1oTloJYu3OiIFG8fTNMPpt3qoXhys2mzu/view?usp=drive_link
https://drive.google.com/file/d/1FGEVJWmZlcNsaJxzplHsKlYIO9X1Hkp0/view?usp=drive_link</t>
  </si>
  <si>
    <t>Circular enviada el 5 febrero del 2026 y correos de recordatorio enviados a cada servidor público</t>
  </si>
  <si>
    <t>https://drive.google.com/file/d/1_d6SKLqCTzK6WOFmYTiPfErNUKDZb6NY/view?usp=drive_link
https://drive.google.com/file/d/1iYzdj6rl2DnnXN3bkycYBge4Y_CPkK6X/view?usp=drive_link</t>
  </si>
  <si>
    <t xml:space="preserve">Durante la inducción se hace curso de Integridad, Transparencia y Lucha contra la corrupción; y Seguridad y Privacidad de la Información (se ha cumplido en su totalidad al momento de la inducción).Certificados de cursos </t>
  </si>
  <si>
    <t>https://drive.google.com/file/d/1aWmuy4ADyRPguvj4VmwFxjKDKaF7BaOo/view?usp=drive_link</t>
  </si>
  <si>
    <t>La dirección de Juridoca elaboró el documento "Política para la identificación, declaración y gestión del conflicto de intereses" y está en proceso de revisión interna. (ver correo)</t>
  </si>
  <si>
    <t>https://drive.google.com/drive/u/3/home</t>
  </si>
  <si>
    <t>El esquema de publicación está en proceso de actualización</t>
  </si>
  <si>
    <t>https://epc.com.co/transparencia/</t>
  </si>
  <si>
    <t>https://docs.google.com/spreadsheets/d/1wfkLGaAT174GrNJpkj4bAAvL3NZPvDBWB8us0oRl4lE/edit?usp=sharing</t>
  </si>
  <si>
    <t>En el primer trimestre se ha cumplido al  100% con las publicaciones solicitadas para dar a conocer información de interés para la ciudadanía y grupos de valor, a través de los diferentes medios de comunicación definidos por la entidad, garantizando un alcance oportuno, efectivo y alineado con los objetivos institucionales.</t>
  </si>
  <si>
    <t>Se solicitó la información necesaria para iniciar el proceso de actualización del documento, el cual posteriormente será socializado con las áreas correspondientes.</t>
  </si>
  <si>
    <t>Actividad en proceso</t>
  </si>
  <si>
    <t>No se han realizado campañas en el primer trimestre</t>
  </si>
  <si>
    <t>Se realizará  esta actividad en el primer semestre</t>
  </si>
  <si>
    <t>Se está actualizando loa información en el enlace de transparencia</t>
  </si>
  <si>
    <t>AVANCE PROGRAMA DE TRANSPARENCIA Y ÉTICA PÚBLICA</t>
  </si>
  <si>
    <t>Socialización de la política de gestión del riesgo, a través de los diferentes medios de comunicación definidos por la entidad</t>
  </si>
  <si>
    <t>Esta actividad se está adelantando para cumplirla en el mes de junio debido a que se está adelantando las caracterizaciones de los procesos para poder actualizar los riesgos</t>
  </si>
  <si>
    <t>Se realizó el primer seguimiento cuatrimestral a la matriz de riesgos institucional, sin establecer materialización de riesgos</t>
  </si>
  <si>
    <t>https://docs.google.com/spreadsheets/d/1lJxuDgDYJooKsdxwNeEInK-WZnVwqeil/edit?usp=sharing&amp;ouid=104015317191876076123&amp;rtpof=true&amp;sd=true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</si>
</sst>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2" x14ac:knownFonts="1">
    <font>
      <sz val="11"/>
      <color theme="1"/>
      <name val="Calibri"/>
      <family val="2"/>
      <scheme val="minor"/>
    </font>
    <font>
      <sz val="11"/>
      <color theme="1"/>
      <name val="Arial"/>
      <family val="2"/>
    </font>
    <font>
      <b/>
      <sz val="16"/>
      <color theme="1"/>
      <name val="Tahoma"/>
      <family val="2"/>
    </font>
    <font>
      <sz val="11"/>
      <color theme="1"/>
      <name val="Tahoma"/>
      <family val="2"/>
    </font>
    <font>
      <b/>
      <sz val="12"/>
      <color theme="1"/>
      <name val="Tahoma"/>
      <family val="2"/>
    </font>
    <font>
      <sz val="11"/>
      <color theme="1"/>
      <name val="Calibri"/>
      <family val="2"/>
      <scheme val="minor"/>
    </font>
    <font>
      <b/>
      <sz val="16"/>
      <name val="Tahoma"/>
      <family val="2"/>
    </font>
    <font>
      <u/>
      <sz val="11"/>
      <color theme="10"/>
      <name val="Calibri"/>
      <family val="2"/>
      <scheme val="minor"/>
    </font>
    <font>
      <b/>
      <sz val="16"/>
      <color theme="0"/>
      <name val="Tahoma"/>
      <family val="2"/>
    </font>
    <font>
      <b/>
      <sz val="10"/>
      <name val="Tahoma"/>
      <family val="2"/>
    </font>
    <font>
      <sz val="11"/>
      <color theme="0"/>
      <name val="Tahoma"/>
      <family val="2"/>
    </font>
    <font>
      <b/>
      <sz val="10"/>
      <color rgb="FFFF0000"/>
      <name val="Tahoma"/>
      <family val="2"/>
    </font>
    <font>
      <b/>
      <sz val="12"/>
      <color theme="0"/>
      <name val="Tahoma"/>
      <family val="2"/>
    </font>
    <font>
      <sz val="12"/>
      <color theme="1"/>
      <name val="Tahoma"/>
      <family val="2"/>
    </font>
    <font>
      <sz val="9"/>
      <color theme="1"/>
      <name val="Tahoma"/>
      <family val="2"/>
    </font>
    <font>
      <b/>
      <sz val="11"/>
      <color theme="1"/>
      <name val="Tahoma"/>
      <family val="2"/>
    </font>
    <font>
      <sz val="11"/>
      <color rgb="FF000000"/>
      <name val="Tahoma"/>
      <family val="2"/>
    </font>
    <font>
      <u/>
      <sz val="11"/>
      <color theme="10"/>
      <name val="Tahoma"/>
      <family val="2"/>
    </font>
    <font>
      <b/>
      <sz val="12"/>
      <color rgb="FF000000"/>
      <name val="Tahoma"/>
      <family val="2"/>
    </font>
    <font>
      <sz val="11"/>
      <color rgb="FFFF0000"/>
      <name val="Tahoma"/>
      <family val="2"/>
    </font>
    <font>
      <sz val="10"/>
      <color theme="1"/>
      <name val="Tahoma"/>
      <family val="2"/>
    </font>
    <font>
      <b/>
      <sz val="9"/>
      <color theme="0"/>
      <name val="Tahoma"/>
      <family val="2"/>
    </font>
    <font>
      <b/>
      <sz val="11"/>
      <color theme="0"/>
      <name val="Tahoma"/>
      <family val="2"/>
    </font>
    <font>
      <sz val="10"/>
      <color rgb="FF000000"/>
      <name val="Times New Roman"/>
      <family val="1"/>
    </font>
    <font>
      <sz val="11"/>
      <name val="Tahoma"/>
      <family val="2"/>
    </font>
    <font>
      <sz val="8"/>
      <name val="Calibri"/>
      <family val="2"/>
      <scheme val="minor"/>
    </font>
    <font>
      <b/>
      <sz val="11"/>
      <name val="Tahoma"/>
      <family val="2"/>
    </font>
    <font>
      <b/>
      <sz val="11"/>
      <color theme="1"/>
      <name val="Calibri"/>
      <family val="2"/>
      <scheme val="minor"/>
    </font>
    <font>
      <sz val="9"/>
      <color rgb="FFFF0000"/>
      <name val="Tahoma"/>
      <family val="2"/>
    </font>
    <font>
      <b/>
      <sz val="12"/>
      <name val="Tahoma"/>
      <family val="2"/>
    </font>
    <font>
      <sz val="12"/>
      <name val="Tahoma"/>
      <family val="2"/>
    </font>
    <font>
      <b/>
      <sz val="14"/>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0"/>
        <bgColor rgb="FF95B3D7"/>
      </patternFill>
    </fill>
    <fill>
      <patternFill patternType="solid">
        <fgColor theme="8" tint="-0.249977111117893"/>
        <bgColor indexed="64"/>
      </patternFill>
    </fill>
    <fill>
      <patternFill patternType="solid">
        <fgColor theme="8" tint="-0.249977111117893"/>
        <bgColor rgb="FF95B3D7"/>
      </patternFill>
    </fill>
    <fill>
      <patternFill patternType="solid">
        <fgColor theme="4" tint="-0.249977111117893"/>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rgb="FF92D050"/>
        <bgColor indexed="64"/>
      </patternFill>
    </fill>
    <fill>
      <patternFill patternType="solid">
        <fgColor rgb="FF92D050"/>
        <bgColor rgb="FF95B3D7"/>
      </patternFill>
    </fill>
    <fill>
      <patternFill patternType="solid">
        <fgColor rgb="FF92D050"/>
        <bgColor rgb="FF000000"/>
      </patternFill>
    </fill>
    <fill>
      <patternFill patternType="solid">
        <fgColor theme="0"/>
        <bgColor rgb="FF000000"/>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diagonal/>
    </border>
    <border>
      <left/>
      <right style="medium">
        <color indexed="64"/>
      </right>
      <top/>
      <bottom/>
      <diagonal/>
    </border>
    <border>
      <left style="medium">
        <color indexed="64"/>
      </left>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s>
  <cellStyleXfs count="5">
    <xf numFmtId="0" fontId="0" fillId="0" borderId="0"/>
    <xf numFmtId="0" fontId="1" fillId="0" borderId="0"/>
    <xf numFmtId="9" fontId="5" fillId="0" borderId="0" applyFont="0" applyFill="0" applyBorder="0" applyAlignment="0" applyProtection="0"/>
    <xf numFmtId="0" fontId="7" fillId="0" borderId="0" applyNumberFormat="0" applyFill="0" applyBorder="0" applyAlignment="0" applyProtection="0"/>
    <xf numFmtId="0" fontId="23" fillId="0" borderId="0"/>
  </cellStyleXfs>
  <cellXfs count="289">
    <xf numFmtId="0" fontId="0" fillId="0" borderId="0" xfId="0"/>
    <xf numFmtId="0" fontId="3" fillId="0" borderId="0" xfId="0" applyFont="1" applyAlignment="1">
      <alignment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14" fontId="12" fillId="5" borderId="8" xfId="0" applyNumberFormat="1" applyFont="1" applyFill="1" applyBorder="1" applyAlignment="1">
      <alignment horizontal="center" vertical="center" wrapText="1"/>
    </xf>
    <xf numFmtId="0" fontId="9" fillId="9" borderId="8" xfId="0" applyFont="1" applyFill="1" applyBorder="1" applyAlignment="1">
      <alignment horizontal="center" vertical="center" wrapText="1" readingOrder="1"/>
    </xf>
    <xf numFmtId="9" fontId="9" fillId="9" borderId="8" xfId="2" applyFont="1" applyFill="1" applyBorder="1" applyAlignment="1" applyProtection="1">
      <alignment horizontal="center" vertical="center" wrapText="1" readingOrder="1"/>
    </xf>
    <xf numFmtId="9" fontId="9" fillId="9" borderId="9" xfId="2" applyFont="1" applyFill="1" applyBorder="1" applyAlignment="1" applyProtection="1">
      <alignment horizontal="center" vertical="center" wrapText="1" readingOrder="1"/>
    </xf>
    <xf numFmtId="0" fontId="9" fillId="8" borderId="8" xfId="0" applyFont="1" applyFill="1" applyBorder="1" applyAlignment="1">
      <alignment horizontal="center" vertical="center" wrapText="1" readingOrder="1"/>
    </xf>
    <xf numFmtId="9" fontId="9" fillId="8" borderId="8" xfId="2" applyFont="1" applyFill="1" applyBorder="1" applyAlignment="1" applyProtection="1">
      <alignment horizontal="center" vertical="center" wrapText="1" readingOrder="1"/>
    </xf>
    <xf numFmtId="9" fontId="9" fillId="8" borderId="9" xfId="2" applyFont="1" applyFill="1" applyBorder="1" applyAlignment="1" applyProtection="1">
      <alignment horizontal="center" vertical="center" wrapText="1" readingOrder="1"/>
    </xf>
    <xf numFmtId="0" fontId="9" fillId="7" borderId="8" xfId="0" applyFont="1" applyFill="1" applyBorder="1" applyAlignment="1">
      <alignment horizontal="center" vertical="center" wrapText="1" readingOrder="1"/>
    </xf>
    <xf numFmtId="9" fontId="9" fillId="7" borderId="8" xfId="2" applyFont="1" applyFill="1" applyBorder="1" applyAlignment="1" applyProtection="1">
      <alignment horizontal="center" vertical="center" wrapText="1" readingOrder="1"/>
    </xf>
    <xf numFmtId="9" fontId="9" fillId="7" borderId="9" xfId="2" applyFont="1" applyFill="1" applyBorder="1" applyAlignment="1" applyProtection="1">
      <alignment horizontal="center" vertical="center" wrapText="1" readingOrder="1"/>
    </xf>
    <xf numFmtId="0" fontId="4" fillId="2" borderId="11" xfId="0" applyFont="1" applyFill="1" applyBorder="1" applyAlignment="1">
      <alignment horizontal="center" vertical="center" wrapText="1"/>
    </xf>
    <xf numFmtId="0" fontId="3" fillId="3" borderId="11" xfId="0" applyFont="1" applyFill="1" applyBorder="1" applyAlignment="1">
      <alignment horizontal="left" vertical="center" wrapText="1"/>
    </xf>
    <xf numFmtId="0" fontId="3" fillId="0" borderId="11" xfId="0" applyFont="1" applyBorder="1" applyAlignment="1">
      <alignment horizontal="center" vertical="center" wrapText="1"/>
    </xf>
    <xf numFmtId="0" fontId="14" fillId="0" borderId="11" xfId="0" applyFont="1" applyBorder="1" applyAlignment="1">
      <alignment vertical="center" wrapText="1"/>
    </xf>
    <xf numFmtId="9" fontId="3" fillId="0" borderId="11" xfId="0" applyNumberFormat="1" applyFont="1" applyBorder="1" applyAlignment="1">
      <alignment horizontal="center" vertical="center" wrapText="1"/>
    </xf>
    <xf numFmtId="10" fontId="3" fillId="0" borderId="1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14" fillId="0" borderId="1" xfId="0" applyFont="1" applyBorder="1" applyAlignment="1">
      <alignment vertical="center" wrapText="1"/>
    </xf>
    <xf numFmtId="9" fontId="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10" fontId="15" fillId="10" borderId="11" xfId="0" applyNumberFormat="1" applyFont="1" applyFill="1" applyBorder="1" applyAlignment="1">
      <alignment horizontal="center" vertical="center" wrapText="1"/>
    </xf>
    <xf numFmtId="0" fontId="12" fillId="5" borderId="1" xfId="0" applyFont="1" applyFill="1" applyBorder="1" applyAlignment="1">
      <alignment horizontal="center" vertical="center" wrapText="1"/>
    </xf>
    <xf numFmtId="14" fontId="12" fillId="5" borderId="1" xfId="0" applyNumberFormat="1" applyFont="1" applyFill="1" applyBorder="1" applyAlignment="1">
      <alignment horizontal="center" vertical="center" wrapText="1"/>
    </xf>
    <xf numFmtId="0" fontId="17" fillId="0" borderId="1" xfId="3" applyFont="1" applyBorder="1" applyAlignment="1" applyProtection="1">
      <alignment horizontal="center" vertical="center" wrapText="1"/>
    </xf>
    <xf numFmtId="0" fontId="3" fillId="0" borderId="1" xfId="0" applyFont="1" applyBorder="1" applyAlignment="1">
      <alignment horizontal="left" vertical="center" wrapText="1"/>
    </xf>
    <xf numFmtId="0" fontId="16" fillId="2" borderId="1" xfId="0" applyFont="1" applyFill="1" applyBorder="1" applyAlignment="1">
      <alignment horizontal="left" vertical="center" wrapText="1"/>
    </xf>
    <xf numFmtId="14" fontId="12" fillId="5" borderId="24" xfId="0" applyNumberFormat="1" applyFont="1" applyFill="1" applyBorder="1" applyAlignment="1">
      <alignment horizontal="center" vertical="center" wrapText="1"/>
    </xf>
    <xf numFmtId="0" fontId="9" fillId="9" borderId="7" xfId="0" applyFont="1" applyFill="1" applyBorder="1" applyAlignment="1">
      <alignment horizontal="center" vertical="center" wrapText="1" readingOrder="1"/>
    </xf>
    <xf numFmtId="0" fontId="9" fillId="8" borderId="32" xfId="0" applyFont="1" applyFill="1" applyBorder="1" applyAlignment="1">
      <alignment horizontal="center" vertical="center" wrapText="1" readingOrder="1"/>
    </xf>
    <xf numFmtId="0" fontId="14" fillId="0" borderId="0" xfId="0" applyFont="1" applyAlignment="1">
      <alignment vertical="center" wrapText="1"/>
    </xf>
    <xf numFmtId="0" fontId="3" fillId="0" borderId="0" xfId="0" applyFont="1" applyAlignment="1">
      <alignment horizontal="left" vertical="center" wrapText="1"/>
    </xf>
    <xf numFmtId="10" fontId="3" fillId="0" borderId="18" xfId="0" applyNumberFormat="1" applyFont="1" applyBorder="1" applyAlignment="1">
      <alignment horizontal="center" vertical="center" wrapText="1"/>
    </xf>
    <xf numFmtId="0" fontId="3" fillId="0" borderId="35" xfId="0" applyFont="1" applyBorder="1" applyAlignment="1">
      <alignment horizontal="center" vertical="center" wrapText="1"/>
    </xf>
    <xf numFmtId="0" fontId="14" fillId="0" borderId="35" xfId="0" applyFont="1" applyBorder="1" applyAlignment="1">
      <alignment vertical="center" wrapText="1"/>
    </xf>
    <xf numFmtId="10" fontId="22" fillId="6" borderId="1" xfId="0" applyNumberFormat="1" applyFont="1" applyFill="1" applyBorder="1" applyAlignment="1">
      <alignment horizontal="center" vertical="center" wrapText="1"/>
    </xf>
    <xf numFmtId="2" fontId="3" fillId="0" borderId="11" xfId="2" applyNumberFormat="1" applyFont="1" applyBorder="1" applyAlignment="1" applyProtection="1">
      <alignment horizontal="center" vertical="center" wrapText="1"/>
    </xf>
    <xf numFmtId="0" fontId="4" fillId="0" borderId="37" xfId="0" applyFont="1" applyBorder="1" applyAlignment="1">
      <alignment horizontal="center" vertical="center" wrapText="1"/>
    </xf>
    <xf numFmtId="0" fontId="12" fillId="5" borderId="35" xfId="0" applyFont="1" applyFill="1" applyBorder="1" applyAlignment="1">
      <alignment horizontal="center" vertical="center" wrapText="1"/>
    </xf>
    <xf numFmtId="10" fontId="15" fillId="0" borderId="11" xfId="0" applyNumberFormat="1" applyFont="1" applyBorder="1" applyAlignment="1">
      <alignment horizontal="center" vertical="center" wrapText="1"/>
    </xf>
    <xf numFmtId="10" fontId="15" fillId="10" borderId="1" xfId="0" applyNumberFormat="1" applyFont="1" applyFill="1" applyBorder="1" applyAlignment="1">
      <alignment horizontal="center" vertical="center" wrapText="1"/>
    </xf>
    <xf numFmtId="10" fontId="3" fillId="0" borderId="1" xfId="0" applyNumberFormat="1" applyFont="1" applyBorder="1" applyAlignment="1">
      <alignment horizontal="center" vertical="center" wrapText="1"/>
    </xf>
    <xf numFmtId="9" fontId="3" fillId="2" borderId="11" xfId="0" applyNumberFormat="1" applyFont="1" applyFill="1" applyBorder="1" applyAlignment="1">
      <alignment horizontal="center" vertical="center" wrapText="1"/>
    </xf>
    <xf numFmtId="0" fontId="0" fillId="0" borderId="1" xfId="0" applyBorder="1" applyAlignment="1">
      <alignment wrapText="1"/>
    </xf>
    <xf numFmtId="0" fontId="0" fillId="0" borderId="1" xfId="0" applyBorder="1"/>
    <xf numFmtId="0" fontId="7" fillId="0" borderId="1" xfId="3" applyBorder="1" applyAlignment="1">
      <alignment wrapText="1"/>
    </xf>
    <xf numFmtId="0" fontId="0" fillId="0" borderId="1" xfId="0" applyBorder="1" applyAlignment="1">
      <alignment vertical="center" wrapText="1"/>
    </xf>
    <xf numFmtId="0" fontId="0" fillId="0" borderId="1" xfId="0" applyBorder="1" applyAlignment="1">
      <alignment horizontal="center" vertical="center" wrapText="1"/>
    </xf>
    <xf numFmtId="9" fontId="0" fillId="0" borderId="1" xfId="0" applyNumberFormat="1" applyBorder="1" applyAlignment="1">
      <alignment horizontal="center"/>
    </xf>
    <xf numFmtId="0" fontId="0" fillId="0" borderId="1" xfId="0" applyBorder="1" applyAlignment="1">
      <alignment horizontal="center"/>
    </xf>
    <xf numFmtId="0" fontId="27" fillId="0" borderId="1" xfId="0" applyFont="1" applyBorder="1" applyAlignment="1">
      <alignment horizontal="center"/>
    </xf>
    <xf numFmtId="9" fontId="0" fillId="2" borderId="1" xfId="0" applyNumberFormat="1" applyFill="1" applyBorder="1" applyAlignment="1">
      <alignment horizontal="center" vertical="center" wrapText="1"/>
    </xf>
    <xf numFmtId="9" fontId="3" fillId="2" borderId="1" xfId="0" applyNumberFormat="1" applyFont="1" applyFill="1" applyBorder="1" applyAlignment="1">
      <alignment horizontal="center" vertical="center" wrapText="1"/>
    </xf>
    <xf numFmtId="0" fontId="3" fillId="2" borderId="0" xfId="0" applyFont="1" applyFill="1" applyAlignment="1">
      <alignment vertical="center" wrapText="1"/>
    </xf>
    <xf numFmtId="9" fontId="9" fillId="2" borderId="8" xfId="2" applyFont="1" applyFill="1" applyBorder="1" applyAlignment="1" applyProtection="1">
      <alignment horizontal="center" vertical="center" wrapText="1" readingOrder="1"/>
    </xf>
    <xf numFmtId="9" fontId="0" fillId="2" borderId="1" xfId="0" applyNumberFormat="1" applyFill="1" applyBorder="1" applyAlignment="1">
      <alignment horizontal="center" vertical="center"/>
    </xf>
    <xf numFmtId="9" fontId="0" fillId="2" borderId="1" xfId="0" applyNumberFormat="1" applyFill="1" applyBorder="1" applyAlignment="1">
      <alignment horizontal="center"/>
    </xf>
    <xf numFmtId="9" fontId="27" fillId="11" borderId="1" xfId="0" applyNumberFormat="1" applyFont="1" applyFill="1" applyBorder="1" applyAlignment="1">
      <alignment horizontal="center"/>
    </xf>
    <xf numFmtId="0" fontId="3" fillId="2" borderId="1" xfId="0" applyFont="1" applyFill="1" applyBorder="1" applyAlignment="1">
      <alignment horizontal="center" vertical="center" wrapText="1"/>
    </xf>
    <xf numFmtId="164" fontId="3" fillId="0" borderId="11" xfId="2" applyNumberFormat="1" applyFont="1" applyBorder="1" applyAlignment="1" applyProtection="1">
      <alignment horizontal="center" vertical="center" wrapText="1"/>
    </xf>
    <xf numFmtId="0" fontId="9" fillId="7" borderId="35" xfId="0" applyFont="1" applyFill="1" applyBorder="1" applyAlignment="1">
      <alignment horizontal="center" vertical="center" wrapText="1" readingOrder="1"/>
    </xf>
    <xf numFmtId="0" fontId="19" fillId="0" borderId="11" xfId="0" applyFont="1" applyBorder="1" applyAlignment="1">
      <alignment horizontal="center" vertical="center" wrapText="1"/>
    </xf>
    <xf numFmtId="0" fontId="28" fillId="0" borderId="11" xfId="0" applyFont="1" applyBorder="1" applyAlignment="1">
      <alignment vertical="center" wrapText="1"/>
    </xf>
    <xf numFmtId="9" fontId="19" fillId="0" borderId="11" xfId="0" applyNumberFormat="1" applyFont="1" applyBorder="1" applyAlignment="1">
      <alignment horizontal="center" vertical="center" wrapText="1"/>
    </xf>
    <xf numFmtId="2" fontId="19" fillId="0" borderId="11" xfId="2" applyNumberFormat="1" applyFont="1" applyBorder="1" applyAlignment="1" applyProtection="1">
      <alignment horizontal="center" vertical="center" wrapText="1"/>
    </xf>
    <xf numFmtId="10" fontId="19" fillId="0" borderId="11" xfId="0" applyNumberFormat="1" applyFont="1" applyBorder="1" applyAlignment="1">
      <alignment horizontal="center" vertical="center" wrapText="1"/>
    </xf>
    <xf numFmtId="9" fontId="19" fillId="2" borderId="11" xfId="0" applyNumberFormat="1" applyFont="1" applyFill="1" applyBorder="1" applyAlignment="1">
      <alignment horizontal="center" vertical="center" wrapText="1"/>
    </xf>
    <xf numFmtId="164" fontId="19" fillId="0" borderId="11" xfId="2" applyNumberFormat="1" applyFont="1" applyBorder="1" applyAlignment="1" applyProtection="1">
      <alignment horizontal="center" vertical="center" wrapText="1"/>
    </xf>
    <xf numFmtId="0" fontId="19" fillId="0" borderId="1" xfId="0" applyFont="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0" fontId="29" fillId="2" borderId="11" xfId="0" applyFont="1" applyFill="1" applyBorder="1" applyAlignment="1">
      <alignment horizontal="center" vertical="center" wrapText="1"/>
    </xf>
    <xf numFmtId="0" fontId="24" fillId="3" borderId="11" xfId="0" applyFont="1" applyFill="1" applyBorder="1" applyAlignment="1">
      <alignment horizontal="left" vertical="center" wrapText="1"/>
    </xf>
    <xf numFmtId="0" fontId="29" fillId="12" borderId="11" xfId="0" applyFont="1" applyFill="1" applyBorder="1" applyAlignment="1">
      <alignment horizontal="center" vertical="center" wrapText="1"/>
    </xf>
    <xf numFmtId="0" fontId="30" fillId="13" borderId="11" xfId="0" applyFont="1" applyFill="1" applyBorder="1" applyAlignment="1">
      <alignment horizontal="left" vertical="center" wrapText="1"/>
    </xf>
    <xf numFmtId="0" fontId="24" fillId="13" borderId="11" xfId="0" applyFont="1" applyFill="1" applyBorder="1" applyAlignment="1">
      <alignment horizontal="left" vertical="center" wrapText="1"/>
    </xf>
    <xf numFmtId="0" fontId="24" fillId="12" borderId="11" xfId="0" applyFont="1" applyFill="1" applyBorder="1" applyAlignment="1">
      <alignment horizontal="center" vertical="center" wrapText="1"/>
    </xf>
    <xf numFmtId="14" fontId="24" fillId="12" borderId="11" xfId="0" applyNumberFormat="1" applyFont="1" applyFill="1" applyBorder="1" applyAlignment="1">
      <alignment horizontal="center" vertical="center" wrapText="1"/>
    </xf>
    <xf numFmtId="0" fontId="29" fillId="12" borderId="1" xfId="0" applyFont="1" applyFill="1" applyBorder="1" applyAlignment="1">
      <alignment horizontal="center" vertical="center" wrapText="1"/>
    </xf>
    <xf numFmtId="0" fontId="24" fillId="12" borderId="1" xfId="0" applyFont="1" applyFill="1" applyBorder="1" applyAlignment="1">
      <alignment horizontal="left" vertical="center" wrapText="1"/>
    </xf>
    <xf numFmtId="0" fontId="24" fillId="12" borderId="1" xfId="0" applyFont="1" applyFill="1" applyBorder="1" applyAlignment="1">
      <alignment horizontal="justify" vertical="center" wrapText="1"/>
    </xf>
    <xf numFmtId="0" fontId="24" fillId="12" borderId="1" xfId="0" applyFont="1" applyFill="1" applyBorder="1" applyAlignment="1">
      <alignment horizontal="center" vertical="center" wrapText="1"/>
    </xf>
    <xf numFmtId="0" fontId="4" fillId="12" borderId="11" xfId="0" applyFont="1" applyFill="1" applyBorder="1" applyAlignment="1">
      <alignment horizontal="center" vertical="center" wrapText="1"/>
    </xf>
    <xf numFmtId="0" fontId="3" fillId="12" borderId="1" xfId="0" applyFont="1" applyFill="1" applyBorder="1" applyAlignment="1">
      <alignment horizontal="left" vertical="center" wrapText="1"/>
    </xf>
    <xf numFmtId="0" fontId="3" fillId="12" borderId="1" xfId="0" applyFont="1" applyFill="1" applyBorder="1" applyAlignment="1">
      <alignment horizontal="justify" vertical="center" wrapText="1"/>
    </xf>
    <xf numFmtId="0" fontId="3" fillId="12" borderId="1" xfId="0" applyFont="1" applyFill="1" applyBorder="1" applyAlignment="1">
      <alignment horizontal="center" vertical="center" wrapText="1"/>
    </xf>
    <xf numFmtId="14" fontId="3" fillId="12" borderId="11" xfId="0" applyNumberFormat="1" applyFont="1" applyFill="1" applyBorder="1" applyAlignment="1">
      <alignment horizontal="center" vertical="center" wrapText="1"/>
    </xf>
    <xf numFmtId="0" fontId="4" fillId="12" borderId="5" xfId="0" applyFont="1" applyFill="1" applyBorder="1" applyAlignment="1">
      <alignment horizontal="center" vertical="center" wrapText="1"/>
    </xf>
    <xf numFmtId="0" fontId="13" fillId="12" borderId="1" xfId="0" applyFont="1" applyFill="1" applyBorder="1" applyAlignment="1">
      <alignment horizontal="center" vertical="center" wrapText="1"/>
    </xf>
    <xf numFmtId="0" fontId="4" fillId="12" borderId="1" xfId="0" applyFont="1" applyFill="1" applyBorder="1" applyAlignment="1">
      <alignment horizontal="center" vertical="center" wrapText="1"/>
    </xf>
    <xf numFmtId="9" fontId="3" fillId="12" borderId="1" xfId="0" applyNumberFormat="1" applyFont="1" applyFill="1" applyBorder="1" applyAlignment="1">
      <alignment horizontal="center" vertical="center" wrapText="1"/>
    </xf>
    <xf numFmtId="0" fontId="16" fillId="12" borderId="1" xfId="0" applyFont="1" applyFill="1" applyBorder="1" applyAlignment="1">
      <alignment vertical="center" wrapText="1"/>
    </xf>
    <xf numFmtId="0" fontId="16" fillId="12" borderId="1" xfId="0" applyFont="1" applyFill="1" applyBorder="1" applyAlignment="1">
      <alignment horizontal="center" vertical="center" wrapText="1"/>
    </xf>
    <xf numFmtId="9" fontId="16" fillId="12" borderId="1" xfId="0" applyNumberFormat="1" applyFont="1" applyFill="1" applyBorder="1" applyAlignment="1">
      <alignment horizontal="center" vertical="center" wrapText="1"/>
    </xf>
    <xf numFmtId="0" fontId="24" fillId="12" borderId="3" xfId="4" applyFont="1" applyFill="1" applyBorder="1" applyAlignment="1">
      <alignment horizontal="justify" vertical="center" wrapText="1"/>
    </xf>
    <xf numFmtId="0" fontId="24" fillId="12" borderId="1" xfId="4" applyFont="1" applyFill="1" applyBorder="1" applyAlignment="1">
      <alignment horizontal="justify" vertical="center" wrapText="1"/>
    </xf>
    <xf numFmtId="0" fontId="24" fillId="12" borderId="46" xfId="4" applyFont="1" applyFill="1" applyBorder="1" applyAlignment="1">
      <alignment horizontal="justify" vertical="center" wrapText="1"/>
    </xf>
    <xf numFmtId="0" fontId="18" fillId="14" borderId="1" xfId="0" applyFont="1" applyFill="1" applyBorder="1" applyAlignment="1">
      <alignment horizontal="center" vertical="center" wrapText="1"/>
    </xf>
    <xf numFmtId="0" fontId="16" fillId="12" borderId="1" xfId="0" applyFont="1" applyFill="1" applyBorder="1" applyAlignment="1">
      <alignment horizontal="left" vertical="center" wrapText="1"/>
    </xf>
    <xf numFmtId="0" fontId="20" fillId="12" borderId="1" xfId="0" applyFont="1" applyFill="1" applyBorder="1" applyAlignment="1">
      <alignment horizontal="center" vertical="center" wrapText="1"/>
    </xf>
    <xf numFmtId="0" fontId="3" fillId="12" borderId="1" xfId="0" applyFont="1" applyFill="1" applyBorder="1" applyAlignment="1">
      <alignment vertical="center" wrapText="1"/>
    </xf>
    <xf numFmtId="0" fontId="3" fillId="13" borderId="11" xfId="0" applyFont="1" applyFill="1" applyBorder="1" applyAlignment="1">
      <alignment horizontal="left" vertical="center" wrapText="1"/>
    </xf>
    <xf numFmtId="0" fontId="3" fillId="12" borderId="11" xfId="0" applyFont="1" applyFill="1" applyBorder="1" applyAlignment="1">
      <alignment horizontal="center" vertical="center" wrapText="1"/>
    </xf>
    <xf numFmtId="14" fontId="3" fillId="12" borderId="1" xfId="0" applyNumberFormat="1"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35" xfId="0" applyFont="1" applyFill="1" applyBorder="1" applyAlignment="1">
      <alignment vertical="center" wrapText="1"/>
    </xf>
    <xf numFmtId="0" fontId="3" fillId="12" borderId="35" xfId="0" applyFont="1" applyFill="1" applyBorder="1" applyAlignment="1">
      <alignment vertical="center" wrapText="1"/>
    </xf>
    <xf numFmtId="0" fontId="16" fillId="12" borderId="35" xfId="0" applyFont="1" applyFill="1" applyBorder="1" applyAlignment="1">
      <alignment vertical="center" wrapText="1"/>
    </xf>
    <xf numFmtId="14" fontId="3" fillId="12" borderId="35" xfId="0" applyNumberFormat="1" applyFont="1" applyFill="1" applyBorder="1" applyAlignment="1">
      <alignment horizontal="center" vertical="center" wrapText="1"/>
    </xf>
    <xf numFmtId="0" fontId="3" fillId="12" borderId="35" xfId="0" applyFont="1" applyFill="1" applyBorder="1" applyAlignment="1">
      <alignment horizontal="center" vertical="center" wrapText="1"/>
    </xf>
    <xf numFmtId="0" fontId="4" fillId="12" borderId="34" xfId="0" applyFont="1" applyFill="1" applyBorder="1" applyAlignment="1">
      <alignment horizontal="center" vertical="center" wrapText="1"/>
    </xf>
    <xf numFmtId="0" fontId="4" fillId="12" borderId="35" xfId="0" applyFont="1" applyFill="1" applyBorder="1" applyAlignment="1">
      <alignment horizontal="center" vertical="center" wrapText="1"/>
    </xf>
    <xf numFmtId="0" fontId="3" fillId="12" borderId="35" xfId="0" applyFont="1" applyFill="1" applyBorder="1" applyAlignment="1">
      <alignment horizontal="left" vertical="center" wrapText="1"/>
    </xf>
    <xf numFmtId="0" fontId="16" fillId="14" borderId="1" xfId="0" applyFont="1" applyFill="1" applyBorder="1" applyAlignment="1">
      <alignment horizontal="left" vertical="center" wrapText="1"/>
    </xf>
    <xf numFmtId="1" fontId="3" fillId="12" borderId="1" xfId="0" applyNumberFormat="1" applyFont="1" applyFill="1" applyBorder="1" applyAlignment="1">
      <alignment horizontal="center" vertical="center" wrapText="1"/>
    </xf>
    <xf numFmtId="0" fontId="16" fillId="14" borderId="1" xfId="0" applyFont="1" applyFill="1" applyBorder="1" applyAlignment="1">
      <alignment horizontal="center" vertical="center" wrapText="1"/>
    </xf>
    <xf numFmtId="9" fontId="16" fillId="14" borderId="1" xfId="0" applyNumberFormat="1" applyFont="1" applyFill="1" applyBorder="1" applyAlignment="1">
      <alignment horizontal="center" vertical="center" wrapText="1"/>
    </xf>
    <xf numFmtId="0" fontId="4" fillId="12" borderId="5" xfId="0" applyFont="1" applyFill="1" applyBorder="1" applyAlignment="1">
      <alignment vertical="center" wrapText="1"/>
    </xf>
    <xf numFmtId="2" fontId="24" fillId="0" borderId="11" xfId="2" applyNumberFormat="1" applyFont="1" applyBorder="1" applyAlignment="1" applyProtection="1">
      <alignment horizontal="center" vertical="center" wrapText="1"/>
    </xf>
    <xf numFmtId="0" fontId="24" fillId="2" borderId="1" xfId="0" applyFont="1" applyFill="1" applyBorder="1" applyAlignment="1">
      <alignment horizontal="left" vertical="center" wrapText="1"/>
    </xf>
    <xf numFmtId="0" fontId="24" fillId="2" borderId="11" xfId="0" applyFont="1" applyFill="1" applyBorder="1" applyAlignment="1">
      <alignment horizontal="center" vertical="center" wrapText="1"/>
    </xf>
    <xf numFmtId="14" fontId="24" fillId="2" borderId="1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0" fontId="24" fillId="2" borderId="1" xfId="0" applyFont="1" applyFill="1" applyBorder="1" applyAlignment="1">
      <alignment horizontal="justify" vertical="center" wrapText="1"/>
    </xf>
    <xf numFmtId="0" fontId="24" fillId="2" borderId="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14" fontId="3" fillId="2" borderId="11" xfId="0" applyNumberFormat="1" applyFont="1" applyFill="1" applyBorder="1" applyAlignment="1">
      <alignment horizontal="center" vertical="center" wrapText="1"/>
    </xf>
    <xf numFmtId="0" fontId="4" fillId="2" borderId="37" xfId="0"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vertical="center" wrapText="1"/>
    </xf>
    <xf numFmtId="9" fontId="16" fillId="2" borderId="1" xfId="0" applyNumberFormat="1" applyFont="1" applyFill="1" applyBorder="1" applyAlignment="1">
      <alignment horizontal="center" vertical="center" wrapText="1"/>
    </xf>
    <xf numFmtId="0" fontId="24" fillId="2" borderId="3" xfId="4" applyFont="1" applyFill="1" applyBorder="1" applyAlignment="1">
      <alignment horizontal="justify" vertical="center" wrapText="1"/>
    </xf>
    <xf numFmtId="0" fontId="24" fillId="2" borderId="1" xfId="4" applyFont="1" applyFill="1" applyBorder="1" applyAlignment="1">
      <alignment horizontal="justify" vertical="center" wrapText="1"/>
    </xf>
    <xf numFmtId="0" fontId="24" fillId="2" borderId="46" xfId="4" applyFont="1" applyFill="1" applyBorder="1" applyAlignment="1">
      <alignment horizontal="justify" vertical="center" wrapText="1"/>
    </xf>
    <xf numFmtId="0" fontId="18" fillId="15"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2" borderId="34" xfId="0" applyFont="1" applyFill="1" applyBorder="1" applyAlignment="1">
      <alignment horizontal="center" vertical="center" wrapText="1"/>
    </xf>
    <xf numFmtId="0" fontId="16" fillId="2" borderId="35" xfId="0" applyFont="1" applyFill="1" applyBorder="1" applyAlignment="1">
      <alignment vertical="center" wrapText="1"/>
    </xf>
    <xf numFmtId="14" fontId="3" fillId="2" borderId="35" xfId="0" applyNumberFormat="1" applyFont="1" applyFill="1" applyBorder="1" applyAlignment="1">
      <alignment horizontal="center" vertical="center" wrapText="1"/>
    </xf>
    <xf numFmtId="0" fontId="16" fillId="15" borderId="1" xfId="0" applyFont="1" applyFill="1" applyBorder="1" applyAlignment="1">
      <alignment horizontal="left" vertical="center" wrapText="1"/>
    </xf>
    <xf numFmtId="0" fontId="16" fillId="15" borderId="1" xfId="0" applyFont="1" applyFill="1" applyBorder="1" applyAlignment="1">
      <alignment horizontal="center" vertical="center" wrapText="1"/>
    </xf>
    <xf numFmtId="9" fontId="16" fillId="15" borderId="1" xfId="0" applyNumberFormat="1" applyFont="1" applyFill="1" applyBorder="1" applyAlignment="1">
      <alignment horizontal="center" vertical="center" wrapText="1"/>
    </xf>
    <xf numFmtId="0" fontId="3" fillId="2" borderId="1" xfId="0" applyFont="1" applyFill="1" applyBorder="1" applyAlignment="1">
      <alignment vertical="center" wrapText="1"/>
    </xf>
    <xf numFmtId="0" fontId="20" fillId="2" borderId="1" xfId="0" applyFont="1" applyFill="1" applyBorder="1" applyAlignment="1">
      <alignment horizontal="center" vertical="center" wrapText="1"/>
    </xf>
    <xf numFmtId="0" fontId="12" fillId="5" borderId="34" xfId="0" applyFont="1" applyFill="1" applyBorder="1" applyAlignment="1">
      <alignment horizontal="center" vertical="center" wrapText="1"/>
    </xf>
    <xf numFmtId="14" fontId="12" fillId="5" borderId="35" xfId="0" applyNumberFormat="1" applyFont="1" applyFill="1" applyBorder="1" applyAlignment="1">
      <alignment horizontal="center" vertical="center" wrapText="1"/>
    </xf>
    <xf numFmtId="14" fontId="12" fillId="5" borderId="49" xfId="0" applyNumberFormat="1" applyFont="1" applyFill="1" applyBorder="1" applyAlignment="1">
      <alignment horizontal="center" vertical="center" wrapText="1"/>
    </xf>
    <xf numFmtId="14" fontId="24" fillId="2" borderId="38" xfId="0" applyNumberFormat="1" applyFont="1" applyFill="1" applyBorder="1" applyAlignment="1">
      <alignment horizontal="center" vertical="center" wrapText="1"/>
    </xf>
    <xf numFmtId="14" fontId="3" fillId="2" borderId="38" xfId="0" applyNumberFormat="1" applyFont="1" applyFill="1" applyBorder="1" applyAlignment="1">
      <alignment horizontal="center" vertical="center" wrapText="1"/>
    </xf>
    <xf numFmtId="14" fontId="3" fillId="2" borderId="24" xfId="0" applyNumberFormat="1" applyFont="1" applyFill="1" applyBorder="1" applyAlignment="1">
      <alignment horizontal="center" vertical="center" wrapText="1"/>
    </xf>
    <xf numFmtId="14" fontId="3" fillId="2" borderId="49" xfId="0" applyNumberFormat="1" applyFont="1" applyFill="1" applyBorder="1" applyAlignment="1">
      <alignment horizontal="center" vertical="center" wrapText="1"/>
    </xf>
    <xf numFmtId="0" fontId="27" fillId="8" borderId="1" xfId="0" applyFont="1" applyFill="1" applyBorder="1" applyAlignment="1">
      <alignment horizontal="center" vertical="center" wrapText="1"/>
    </xf>
    <xf numFmtId="9" fontId="0" fillId="0" borderId="1" xfId="0" applyNumberFormat="1" applyBorder="1" applyAlignment="1">
      <alignment horizontal="center" vertical="center"/>
    </xf>
    <xf numFmtId="0" fontId="0" fillId="0" borderId="0" xfId="0" applyAlignment="1">
      <alignment horizontal="center" vertical="center"/>
    </xf>
    <xf numFmtId="0" fontId="0" fillId="0" borderId="1" xfId="0" applyBorder="1" applyAlignment="1">
      <alignment vertical="center"/>
    </xf>
    <xf numFmtId="0" fontId="0" fillId="0" borderId="0" xfId="0" applyAlignment="1">
      <alignment vertical="center"/>
    </xf>
    <xf numFmtId="0" fontId="7" fillId="0" borderId="1" xfId="3" applyBorder="1" applyAlignment="1">
      <alignment horizontal="center" vertical="center" wrapText="1"/>
    </xf>
    <xf numFmtId="0" fontId="7" fillId="0" borderId="1" xfId="3" applyBorder="1" applyAlignment="1">
      <alignment vertical="center" wrapText="1"/>
    </xf>
    <xf numFmtId="0" fontId="0" fillId="2" borderId="1" xfId="0" applyFill="1" applyBorder="1" applyAlignment="1">
      <alignment vertical="center"/>
    </xf>
    <xf numFmtId="9" fontId="0" fillId="0" borderId="1" xfId="0" applyNumberFormat="1" applyBorder="1" applyAlignment="1">
      <alignment horizontal="center" vertical="center" wrapText="1"/>
    </xf>
    <xf numFmtId="9" fontId="3" fillId="0" borderId="1" xfId="0" applyNumberFormat="1" applyFont="1" applyBorder="1" applyAlignment="1">
      <alignment horizontal="center" vertical="center"/>
    </xf>
    <xf numFmtId="0" fontId="7" fillId="0" borderId="1" xfId="3" applyBorder="1" applyAlignment="1">
      <alignment vertical="center"/>
    </xf>
    <xf numFmtId="0" fontId="0" fillId="2" borderId="1" xfId="0" applyFill="1" applyBorder="1" applyAlignment="1">
      <alignment horizontal="left" vertical="center" wrapText="1"/>
    </xf>
    <xf numFmtId="0" fontId="0" fillId="2" borderId="1" xfId="0" applyFill="1" applyBorder="1" applyAlignment="1">
      <alignment vertical="center" wrapText="1"/>
    </xf>
    <xf numFmtId="164" fontId="31" fillId="16" borderId="1" xfId="0" applyNumberFormat="1" applyFont="1" applyFill="1" applyBorder="1" applyAlignment="1">
      <alignment horizontal="center" vertical="center"/>
    </xf>
    <xf numFmtId="0" fontId="13" fillId="12" borderId="31" xfId="0" applyFont="1" applyFill="1" applyBorder="1" applyAlignment="1">
      <alignment horizontal="center" vertical="center" wrapText="1"/>
    </xf>
    <xf numFmtId="0" fontId="13" fillId="12" borderId="11" xfId="0" applyFont="1" applyFill="1" applyBorder="1" applyAlignment="1">
      <alignment horizontal="center" vertical="center" wrapText="1"/>
    </xf>
    <xf numFmtId="0" fontId="4" fillId="12" borderId="37" xfId="0" applyFont="1" applyFill="1" applyBorder="1" applyAlignment="1">
      <alignment horizontal="center" vertical="center" wrapText="1"/>
    </xf>
    <xf numFmtId="0" fontId="4" fillId="12" borderId="10"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43"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8" fillId="4" borderId="4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0" xfId="0" applyFont="1" applyAlignment="1">
      <alignment horizontal="center" vertical="center" wrapText="1"/>
    </xf>
    <xf numFmtId="0" fontId="3" fillId="0" borderId="16" xfId="0" applyFont="1" applyBorder="1" applyAlignment="1">
      <alignment horizontal="center" vertical="center" wrapText="1"/>
    </xf>
    <xf numFmtId="0" fontId="8" fillId="4" borderId="19"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20" xfId="0" applyFont="1" applyFill="1" applyBorder="1" applyAlignment="1">
      <alignment horizontal="center" vertical="center" wrapText="1"/>
    </xf>
    <xf numFmtId="0" fontId="8" fillId="4" borderId="23" xfId="0" applyFont="1" applyFill="1" applyBorder="1" applyAlignment="1">
      <alignment horizontal="center" vertical="center" wrapText="1"/>
    </xf>
    <xf numFmtId="14" fontId="9" fillId="9" borderId="24" xfId="0" applyNumberFormat="1" applyFont="1" applyFill="1" applyBorder="1" applyAlignment="1">
      <alignment horizontal="center" vertical="center" wrapText="1" readingOrder="1"/>
    </xf>
    <xf numFmtId="14" fontId="9" fillId="9" borderId="13" xfId="0" applyNumberFormat="1" applyFont="1" applyFill="1" applyBorder="1" applyAlignment="1">
      <alignment horizontal="center" vertical="center" wrapText="1" readingOrder="1"/>
    </xf>
    <xf numFmtId="14" fontId="9" fillId="9" borderId="25" xfId="0" applyNumberFormat="1" applyFont="1" applyFill="1" applyBorder="1" applyAlignment="1">
      <alignment horizontal="center" vertical="center" wrapText="1" readingOrder="1"/>
    </xf>
    <xf numFmtId="14" fontId="9" fillId="9" borderId="48" xfId="0" applyNumberFormat="1" applyFont="1" applyFill="1" applyBorder="1" applyAlignment="1">
      <alignment horizontal="center" vertical="center" wrapText="1" readingOrder="1"/>
    </xf>
    <xf numFmtId="14" fontId="9" fillId="9" borderId="41" xfId="0" applyNumberFormat="1" applyFont="1" applyFill="1" applyBorder="1" applyAlignment="1">
      <alignment horizontal="center" vertical="center" wrapText="1" readingOrder="1"/>
    </xf>
    <xf numFmtId="14" fontId="9" fillId="9" borderId="42" xfId="0" applyNumberFormat="1" applyFont="1" applyFill="1" applyBorder="1" applyAlignment="1">
      <alignment horizontal="center" vertical="center" wrapText="1" readingOrder="1"/>
    </xf>
    <xf numFmtId="0" fontId="29" fillId="12" borderId="37" xfId="0" applyFont="1" applyFill="1" applyBorder="1" applyAlignment="1">
      <alignment horizontal="center" vertical="center" wrapText="1"/>
    </xf>
    <xf numFmtId="0" fontId="29" fillId="12" borderId="10" xfId="0" applyFont="1" applyFill="1" applyBorder="1" applyAlignment="1">
      <alignment horizontal="center" vertical="center" wrapText="1"/>
    </xf>
    <xf numFmtId="0" fontId="30" fillId="12" borderId="31" xfId="0" applyFont="1" applyFill="1" applyBorder="1" applyAlignment="1">
      <alignment horizontal="center" vertical="center" wrapText="1"/>
    </xf>
    <xf numFmtId="0" fontId="30" fillId="12" borderId="11" xfId="0" applyFont="1" applyFill="1" applyBorder="1" applyAlignment="1">
      <alignment horizontal="center" vertical="center" wrapText="1"/>
    </xf>
    <xf numFmtId="0" fontId="4" fillId="12" borderId="5" xfId="0" applyFont="1" applyFill="1" applyBorder="1" applyAlignment="1">
      <alignment horizontal="center" vertical="center" wrapText="1"/>
    </xf>
    <xf numFmtId="0" fontId="13" fillId="12" borderId="1" xfId="0" applyFont="1" applyFill="1" applyBorder="1" applyAlignment="1">
      <alignment horizontal="center" vertical="center" wrapText="1"/>
    </xf>
    <xf numFmtId="0" fontId="8" fillId="4" borderId="30" xfId="0" applyFont="1" applyFill="1" applyBorder="1" applyAlignment="1">
      <alignment horizontal="center" vertical="center" wrapText="1"/>
    </xf>
    <xf numFmtId="0" fontId="3" fillId="12" borderId="1" xfId="0" applyFont="1" applyFill="1" applyBorder="1" applyAlignment="1">
      <alignment horizontal="center" vertical="center" wrapText="1"/>
    </xf>
    <xf numFmtId="0" fontId="3" fillId="12" borderId="31" xfId="0" applyFont="1" applyFill="1" applyBorder="1" applyAlignment="1">
      <alignment horizontal="center" vertical="center" wrapText="1"/>
    </xf>
    <xf numFmtId="0" fontId="3" fillId="12" borderId="18" xfId="0" applyFont="1" applyFill="1" applyBorder="1" applyAlignment="1">
      <alignment horizontal="center" vertical="center" wrapText="1"/>
    </xf>
    <xf numFmtId="0" fontId="3" fillId="12" borderId="11" xfId="0" applyFont="1" applyFill="1" applyBorder="1" applyAlignment="1">
      <alignment horizontal="center" vertical="center" wrapText="1"/>
    </xf>
    <xf numFmtId="0" fontId="4" fillId="12" borderId="45" xfId="0" applyFont="1" applyFill="1" applyBorder="1" applyAlignment="1">
      <alignment horizontal="center" vertical="center" wrapText="1"/>
    </xf>
    <xf numFmtId="14" fontId="9" fillId="9" borderId="40" xfId="0" applyNumberFormat="1" applyFont="1" applyFill="1" applyBorder="1" applyAlignment="1">
      <alignment horizontal="center" vertical="center" wrapText="1" readingOrder="1"/>
    </xf>
    <xf numFmtId="14" fontId="9" fillId="9" borderId="12" xfId="0" applyNumberFormat="1" applyFont="1" applyFill="1" applyBorder="1" applyAlignment="1">
      <alignment horizontal="center" vertical="center" wrapText="1" readingOrder="1"/>
    </xf>
    <xf numFmtId="0" fontId="13" fillId="12" borderId="35" xfId="0" applyFont="1" applyFill="1" applyBorder="1" applyAlignment="1">
      <alignment horizontal="center" vertical="center" wrapText="1"/>
    </xf>
    <xf numFmtId="0" fontId="4" fillId="0" borderId="45" xfId="0" applyFont="1" applyBorder="1" applyAlignment="1">
      <alignment horizontal="center" vertical="center" wrapText="1"/>
    </xf>
    <xf numFmtId="0" fontId="4" fillId="0" borderId="10" xfId="0" applyFont="1" applyBorder="1" applyAlignment="1">
      <alignment horizontal="center" vertical="center" wrapText="1"/>
    </xf>
    <xf numFmtId="14" fontId="9" fillId="7" borderId="3" xfId="0" applyNumberFormat="1" applyFont="1" applyFill="1" applyBorder="1" applyAlignment="1">
      <alignment horizontal="center" vertical="center" wrapText="1" readingOrder="1"/>
    </xf>
    <xf numFmtId="14" fontId="9" fillId="7" borderId="4" xfId="0" applyNumberFormat="1" applyFont="1" applyFill="1" applyBorder="1" applyAlignment="1">
      <alignment horizontal="center" vertical="center" wrapText="1" readingOrder="1"/>
    </xf>
    <xf numFmtId="14" fontId="9" fillId="8" borderId="3" xfId="0" applyNumberFormat="1" applyFont="1" applyFill="1" applyBorder="1" applyAlignment="1">
      <alignment horizontal="center" vertical="center" wrapText="1" readingOrder="1"/>
    </xf>
    <xf numFmtId="14" fontId="9" fillId="8" borderId="4" xfId="0" applyNumberFormat="1" applyFont="1" applyFill="1" applyBorder="1" applyAlignment="1">
      <alignment horizontal="center" vertical="center" wrapText="1" readingOrder="1"/>
    </xf>
    <xf numFmtId="14" fontId="9" fillId="8" borderId="24" xfId="0" applyNumberFormat="1" applyFont="1" applyFill="1" applyBorder="1" applyAlignment="1">
      <alignment horizontal="center" vertical="center" wrapText="1" readingOrder="1"/>
    </xf>
    <xf numFmtId="14" fontId="9" fillId="8" borderId="13" xfId="0" applyNumberFormat="1" applyFont="1" applyFill="1" applyBorder="1" applyAlignment="1">
      <alignment horizontal="center" vertical="center" wrapText="1" readingOrder="1"/>
    </xf>
    <xf numFmtId="14" fontId="9" fillId="8" borderId="25" xfId="0" applyNumberFormat="1" applyFont="1" applyFill="1" applyBorder="1" applyAlignment="1">
      <alignment horizontal="center" vertical="center" wrapText="1" readingOrder="1"/>
    </xf>
    <xf numFmtId="14" fontId="9" fillId="7" borderId="24" xfId="0" applyNumberFormat="1" applyFont="1" applyFill="1" applyBorder="1" applyAlignment="1">
      <alignment horizontal="center" vertical="center" wrapText="1" readingOrder="1"/>
    </xf>
    <xf numFmtId="14" fontId="9" fillId="7" borderId="13" xfId="0" applyNumberFormat="1" applyFont="1" applyFill="1" applyBorder="1" applyAlignment="1">
      <alignment horizontal="center" vertical="center" wrapText="1" readingOrder="1"/>
    </xf>
    <xf numFmtId="14" fontId="9" fillId="7" borderId="25" xfId="0" applyNumberFormat="1" applyFont="1" applyFill="1" applyBorder="1" applyAlignment="1">
      <alignment horizontal="center" vertical="center" wrapText="1" readingOrder="1"/>
    </xf>
    <xf numFmtId="0" fontId="10" fillId="6" borderId="27" xfId="0" applyFont="1" applyFill="1" applyBorder="1" applyAlignment="1">
      <alignment horizontal="center" vertical="center" wrapText="1"/>
    </xf>
    <xf numFmtId="0" fontId="10" fillId="6" borderId="28" xfId="0" applyFont="1" applyFill="1" applyBorder="1" applyAlignment="1">
      <alignment horizontal="center" vertical="center" wrapText="1"/>
    </xf>
    <xf numFmtId="0" fontId="10" fillId="6" borderId="29" xfId="0" applyFont="1" applyFill="1" applyBorder="1" applyAlignment="1">
      <alignment horizontal="center" vertical="center" wrapText="1"/>
    </xf>
    <xf numFmtId="10" fontId="3" fillId="0" borderId="31" xfId="0" applyNumberFormat="1" applyFont="1" applyBorder="1" applyAlignment="1">
      <alignment horizontal="center" vertical="center" wrapText="1"/>
    </xf>
    <xf numFmtId="10" fontId="3" fillId="0" borderId="18" xfId="0" applyNumberFormat="1" applyFont="1" applyBorder="1" applyAlignment="1">
      <alignment horizontal="center" vertical="center" wrapText="1"/>
    </xf>
    <xf numFmtId="10" fontId="3" fillId="0" borderId="11" xfId="0" applyNumberFormat="1" applyFont="1" applyBorder="1" applyAlignment="1">
      <alignment horizontal="center" vertical="center" wrapText="1"/>
    </xf>
    <xf numFmtId="10" fontId="15" fillId="0" borderId="31" xfId="0" applyNumberFormat="1" applyFont="1" applyBorder="1" applyAlignment="1">
      <alignment horizontal="center" vertical="center" wrapText="1"/>
    </xf>
    <xf numFmtId="10" fontId="15" fillId="0" borderId="11" xfId="0" applyNumberFormat="1" applyFont="1" applyBorder="1" applyAlignment="1">
      <alignment horizontal="center" vertical="center" wrapText="1"/>
    </xf>
    <xf numFmtId="10" fontId="15" fillId="0" borderId="47" xfId="0" applyNumberFormat="1" applyFont="1" applyBorder="1" applyAlignment="1">
      <alignment horizontal="center" vertical="center" wrapText="1"/>
    </xf>
    <xf numFmtId="10" fontId="15" fillId="0" borderId="39" xfId="0" applyNumberFormat="1" applyFont="1" applyBorder="1" applyAlignment="1">
      <alignment horizontal="center" vertical="center" wrapText="1"/>
    </xf>
    <xf numFmtId="10" fontId="15" fillId="0" borderId="38" xfId="0" applyNumberFormat="1" applyFont="1" applyBorder="1" applyAlignment="1">
      <alignment horizontal="center" vertical="center" wrapText="1"/>
    </xf>
    <xf numFmtId="14" fontId="9" fillId="8" borderId="40" xfId="0" applyNumberFormat="1" applyFont="1" applyFill="1" applyBorder="1" applyAlignment="1">
      <alignment horizontal="center" vertical="center" wrapText="1" readingOrder="1"/>
    </xf>
    <xf numFmtId="14" fontId="9" fillId="8" borderId="41" xfId="0" applyNumberFormat="1" applyFont="1" applyFill="1" applyBorder="1" applyAlignment="1">
      <alignment horizontal="center" vertical="center" wrapText="1" readingOrder="1"/>
    </xf>
    <xf numFmtId="14" fontId="9" fillId="8" borderId="42" xfId="0" applyNumberFormat="1" applyFont="1" applyFill="1" applyBorder="1" applyAlignment="1">
      <alignment horizontal="center" vertical="center" wrapText="1" readingOrder="1"/>
    </xf>
    <xf numFmtId="14" fontId="9" fillId="7" borderId="40" xfId="0" applyNumberFormat="1" applyFont="1" applyFill="1" applyBorder="1" applyAlignment="1">
      <alignment horizontal="center" vertical="center" wrapText="1" readingOrder="1"/>
    </xf>
    <xf numFmtId="14" fontId="9" fillId="7" borderId="41" xfId="0" applyNumberFormat="1" applyFont="1" applyFill="1" applyBorder="1" applyAlignment="1">
      <alignment horizontal="center" vertical="center" wrapText="1" readingOrder="1"/>
    </xf>
    <xf numFmtId="14" fontId="9" fillId="7" borderId="42" xfId="0" applyNumberFormat="1" applyFont="1" applyFill="1" applyBorder="1" applyAlignment="1">
      <alignment horizontal="center" vertical="center" wrapText="1" readingOrder="1"/>
    </xf>
    <xf numFmtId="14" fontId="9" fillId="8" borderId="12" xfId="0" applyNumberFormat="1" applyFont="1" applyFill="1" applyBorder="1" applyAlignment="1">
      <alignment horizontal="center" vertical="center" wrapText="1" readingOrder="1"/>
    </xf>
    <xf numFmtId="14" fontId="9" fillId="7" borderId="12" xfId="0" applyNumberFormat="1" applyFont="1" applyFill="1" applyBorder="1" applyAlignment="1">
      <alignment horizontal="center" vertical="center" wrapText="1" readingOrder="1"/>
    </xf>
    <xf numFmtId="0" fontId="12" fillId="6" borderId="24"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36" xfId="0" applyFont="1" applyFill="1" applyBorder="1" applyAlignment="1">
      <alignment horizontal="center" vertical="center" wrapText="1"/>
    </xf>
    <xf numFmtId="0" fontId="3" fillId="0" borderId="2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3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15" fillId="0" borderId="3" xfId="0" applyFont="1" applyBorder="1" applyAlignment="1">
      <alignment horizontal="right" vertical="center" wrapText="1"/>
    </xf>
    <xf numFmtId="0" fontId="15" fillId="0" borderId="4" xfId="0" applyFont="1" applyBorder="1" applyAlignment="1">
      <alignment horizontal="right" vertical="center" wrapText="1"/>
    </xf>
    <xf numFmtId="0" fontId="15" fillId="0" borderId="1" xfId="0" applyFont="1" applyBorder="1" applyAlignment="1">
      <alignment horizontal="right" vertical="center" wrapText="1"/>
    </xf>
    <xf numFmtId="0" fontId="15" fillId="0" borderId="6" xfId="0" applyFont="1" applyBorder="1" applyAlignment="1">
      <alignment horizontal="right" vertical="center" wrapText="1"/>
    </xf>
    <xf numFmtId="0" fontId="26" fillId="0" borderId="8" xfId="0" applyFont="1" applyBorder="1" applyAlignment="1">
      <alignment horizontal="right" vertical="center" wrapText="1"/>
    </xf>
    <xf numFmtId="0" fontId="26" fillId="0" borderId="9" xfId="0" applyFont="1" applyBorder="1" applyAlignment="1">
      <alignment horizontal="right" vertical="center" wrapText="1"/>
    </xf>
    <xf numFmtId="14" fontId="9" fillId="8" borderId="33" xfId="0" applyNumberFormat="1" applyFont="1" applyFill="1" applyBorder="1" applyAlignment="1">
      <alignment horizontal="center" vertical="center" wrapText="1" readingOrder="1"/>
    </xf>
    <xf numFmtId="0" fontId="27" fillId="16" borderId="1" xfId="0" applyFont="1" applyFill="1" applyBorder="1" applyAlignment="1">
      <alignment horizontal="center" vertical="center"/>
    </xf>
    <xf numFmtId="0" fontId="27" fillId="8" borderId="1" xfId="0" applyFont="1" applyFill="1" applyBorder="1" applyAlignment="1">
      <alignment horizontal="center"/>
    </xf>
    <xf numFmtId="0" fontId="27" fillId="8" borderId="1" xfId="0" applyFont="1" applyFill="1" applyBorder="1" applyAlignment="1">
      <alignment horizont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13" fillId="2" borderId="35" xfId="0" applyFont="1" applyFill="1" applyBorder="1" applyAlignment="1">
      <alignment horizontal="center" vertical="center" wrapText="1"/>
    </xf>
    <xf numFmtId="0" fontId="29" fillId="2" borderId="37" xfId="0" applyFont="1" applyFill="1" applyBorder="1" applyAlignment="1">
      <alignment horizontal="center" vertical="center" wrapText="1"/>
    </xf>
    <xf numFmtId="0" fontId="29" fillId="2" borderId="10"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1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1" xfId="0" applyFont="1" applyFill="1" applyBorder="1" applyAlignment="1">
      <alignment horizontal="center" vertical="center" wrapText="1"/>
    </xf>
    <xf numFmtId="9" fontId="27" fillId="11" borderId="24" xfId="0" applyNumberFormat="1" applyFont="1" applyFill="1" applyBorder="1" applyAlignment="1">
      <alignment horizontal="center"/>
    </xf>
    <xf numFmtId="9" fontId="27" fillId="11" borderId="36" xfId="0" applyNumberFormat="1" applyFont="1" applyFill="1" applyBorder="1" applyAlignment="1">
      <alignment horizontal="center"/>
    </xf>
    <xf numFmtId="0" fontId="0" fillId="0" borderId="1" xfId="0" applyBorder="1" applyAlignment="1">
      <alignment horizontal="left" vertical="center" wrapText="1"/>
    </xf>
  </cellXfs>
  <cellStyles count="5">
    <cellStyle name="Hipervínculo" xfId="3" builtinId="8"/>
    <cellStyle name="Normal" xfId="0" builtinId="0"/>
    <cellStyle name="Normal 4" xfId="4" xr:uid="{E9A43322-9F1B-9C49-8BEF-D51692E26EE0}"/>
    <cellStyle name="Normal 9" xfId="1" xr:uid="{8AEB0FD7-2901-4310-93F8-F3A5DCDD15A7}"/>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cat>
            <c:strRef>
              <c:f>'Avance x componente'!$C$2:$C$9</c:f>
              <c:strCache>
                <c:ptCount val="8"/>
                <c:pt idx="0">
                  <c:v>ADMINISTRACIÓN DEL RIESGO</c:v>
                </c:pt>
                <c:pt idx="1">
                  <c:v>CANALES DE DENUNCIA</c:v>
                </c:pt>
                <c:pt idx="2">
                  <c:v>DEBIDA DILIGENCIA</c:v>
                </c:pt>
                <c:pt idx="3">
                  <c:v>REDES Y ARTICULACIÓN</c:v>
                </c:pt>
                <c:pt idx="4">
                  <c:v>MODELO ESTADO ABIERTO - ACCESO A LA INFORMACIÓN PÚBLICA</c:v>
                </c:pt>
                <c:pt idx="5">
                  <c:v>CUMPLIMIENTO NORMATIVO</c:v>
                </c:pt>
                <c:pt idx="6">
                  <c:v>RENDICIÓN DE CUENTAS</c:v>
                </c:pt>
                <c:pt idx="7">
                  <c:v>INNOVACIÓN DE LA GESTIÓN PÚBLICA </c:v>
                </c:pt>
              </c:strCache>
            </c:strRef>
          </c:cat>
          <c:val>
            <c:numRef>
              <c:f>'Avance x componente'!$D$2:$D$9</c:f>
              <c:numCache>
                <c:formatCode>0%</c:formatCode>
                <c:ptCount val="8"/>
                <c:pt idx="0">
                  <c:v>0.47</c:v>
                </c:pt>
                <c:pt idx="1">
                  <c:v>0.45</c:v>
                </c:pt>
                <c:pt idx="2">
                  <c:v>0</c:v>
                </c:pt>
                <c:pt idx="3">
                  <c:v>0</c:v>
                </c:pt>
                <c:pt idx="4">
                  <c:v>0.37</c:v>
                </c:pt>
                <c:pt idx="5">
                  <c:v>0</c:v>
                </c:pt>
                <c:pt idx="6">
                  <c:v>0.6</c:v>
                </c:pt>
                <c:pt idx="7">
                  <c:v>0.5</c:v>
                </c:pt>
              </c:numCache>
            </c:numRef>
          </c:val>
          <c:extLst>
            <c:ext xmlns:c16="http://schemas.microsoft.com/office/drawing/2014/chart" uri="{C3380CC4-5D6E-409C-BE32-E72D297353CC}">
              <c16:uniqueId val="{00000000-3269-44EF-9126-0A277AD57277}"/>
            </c:ext>
          </c:extLst>
        </c:ser>
        <c:dLbls>
          <c:showLegendKey val="0"/>
          <c:showVal val="0"/>
          <c:showCatName val="0"/>
          <c:showSerName val="0"/>
          <c:showPercent val="0"/>
          <c:showBubbleSize val="0"/>
        </c:dLbls>
        <c:gapWidth val="182"/>
        <c:axId val="1360299599"/>
        <c:axId val="1360284239"/>
      </c:barChart>
      <c:catAx>
        <c:axId val="136029959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0284239"/>
        <c:crosses val="autoZero"/>
        <c:auto val="1"/>
        <c:lblAlgn val="ctr"/>
        <c:lblOffset val="100"/>
        <c:noMultiLvlLbl val="0"/>
      </c:catAx>
      <c:valAx>
        <c:axId val="1360284239"/>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029959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63500</xdr:colOff>
      <xdr:row>0</xdr:row>
      <xdr:rowOff>50800</xdr:rowOff>
    </xdr:from>
    <xdr:to>
      <xdr:col>1</xdr:col>
      <xdr:colOff>1193800</xdr:colOff>
      <xdr:row>2</xdr:row>
      <xdr:rowOff>289147</xdr:rowOff>
    </xdr:to>
    <xdr:pic>
      <xdr:nvPicPr>
        <xdr:cNvPr id="3" name="Imagen 2">
          <a:extLst>
            <a:ext uri="{FF2B5EF4-FFF2-40B4-BE49-F238E27FC236}">
              <a16:creationId xmlns:a16="http://schemas.microsoft.com/office/drawing/2014/main" id="{1C896809-E713-F24F-B1D6-89F750644746}"/>
            </a:ext>
          </a:extLst>
        </xdr:cNvPr>
        <xdr:cNvPicPr/>
      </xdr:nvPicPr>
      <xdr:blipFill rotWithShape="1">
        <a:blip xmlns:r="http://schemas.openxmlformats.org/officeDocument/2006/relationships" r:embed="rId1"/>
        <a:srcRect l="10691" t="3190" r="69932" b="81669"/>
        <a:stretch/>
      </xdr:blipFill>
      <xdr:spPr bwMode="auto">
        <a:xfrm>
          <a:off x="330200" y="50800"/>
          <a:ext cx="1130300" cy="924147"/>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568325</xdr:colOff>
      <xdr:row>0</xdr:row>
      <xdr:rowOff>98425</xdr:rowOff>
    </xdr:from>
    <xdr:to>
      <xdr:col>10</xdr:col>
      <xdr:colOff>568325</xdr:colOff>
      <xdr:row>15</xdr:row>
      <xdr:rowOff>79375</xdr:rowOff>
    </xdr:to>
    <xdr:graphicFrame macro="">
      <xdr:nvGraphicFramePr>
        <xdr:cNvPr id="2" name="Gráfico 1">
          <a:extLst>
            <a:ext uri="{FF2B5EF4-FFF2-40B4-BE49-F238E27FC236}">
              <a16:creationId xmlns:a16="http://schemas.microsoft.com/office/drawing/2014/main" id="{D3C3F22A-6077-D0DC-C9B6-C3E71914042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docs.google.com/spreadsheets/d/1lJxuDgDYJooKsdxwNeEInK-WZnVwqeil/edit?usp=sharing&amp;ouid=104015317191876076123&amp;rtpof=true&amp;sd=true" TargetMode="External"/><Relationship Id="rId3" Type="http://schemas.openxmlformats.org/officeDocument/2006/relationships/hyperlink" Target="https://epc.com.co/planes-e-informes-2026/" TargetMode="External"/><Relationship Id="rId7" Type="http://schemas.openxmlformats.org/officeDocument/2006/relationships/hyperlink" Target="https://epc.com.co/transparencia/" TargetMode="External"/><Relationship Id="rId2" Type="http://schemas.openxmlformats.org/officeDocument/2006/relationships/hyperlink" Target="https://docs.google.com/document/d/1kSqyFOsPD5K4KgmG0fWnAebvhIplT4m1/edit?usp=drive_link&amp;ouid=111410268610962082697&amp;rtpof=true&amp;sd=true" TargetMode="External"/><Relationship Id="rId1" Type="http://schemas.openxmlformats.org/officeDocument/2006/relationships/hyperlink" Target="https://drive.google.com/drive/folders/1wvaxNfMGbaY7ZAi387hdKHFBI1ExxMJn?usp=sharing" TargetMode="External"/><Relationship Id="rId6" Type="http://schemas.openxmlformats.org/officeDocument/2006/relationships/hyperlink" Target="https://drive.google.com/drive/u/3/home" TargetMode="External"/><Relationship Id="rId5" Type="http://schemas.openxmlformats.org/officeDocument/2006/relationships/hyperlink" Target="https://drive.google.com/file/d/1aWmuy4ADyRPguvj4VmwFxjKDKaF7BaOo/view?usp=drive_link" TargetMode="External"/><Relationship Id="rId4" Type="http://schemas.openxmlformats.org/officeDocument/2006/relationships/hyperlink" Target="https://drive.google.com/file/d/1tyuzaZWDyk_gIZ28kEBFjAFT1L-XCFO1/view?usp=drive_link"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79895-92BE-714E-9B46-A203D03DE0FD}">
  <dimension ref="A1:AA76"/>
  <sheetViews>
    <sheetView topLeftCell="C72" zoomScaleNormal="100" zoomScaleSheetLayoutView="70" workbookViewId="0">
      <selection activeCell="E75" sqref="E75"/>
    </sheetView>
  </sheetViews>
  <sheetFormatPr baseColWidth="10" defaultColWidth="10.81640625" defaultRowHeight="14" x14ac:dyDescent="0.35"/>
  <cols>
    <col min="1" max="1" width="4.81640625" style="1" customWidth="1"/>
    <col min="2" max="2" width="21.1796875" style="1" customWidth="1"/>
    <col min="3" max="3" width="14" style="1" customWidth="1"/>
    <col min="4" max="4" width="37.54296875" style="36" customWidth="1"/>
    <col min="5" max="5" width="25.54296875" style="1" customWidth="1"/>
    <col min="6" max="7" width="10.81640625" style="1"/>
    <col min="8" max="8" width="21" style="1" customWidth="1"/>
    <col min="9" max="9" width="13.1796875" style="1" customWidth="1"/>
    <col min="10" max="10" width="29.54296875" style="1" bestFit="1" customWidth="1"/>
    <col min="11" max="11" width="13.26953125" style="3" bestFit="1" customWidth="1"/>
    <col min="12" max="12" width="15.54296875" style="35" bestFit="1" customWidth="1"/>
    <col min="13" max="13" width="21.54296875" style="1" bestFit="1" customWidth="1"/>
    <col min="14" max="14" width="19" style="1" bestFit="1" customWidth="1"/>
    <col min="15" max="15" width="14.81640625" style="1" bestFit="1" customWidth="1"/>
    <col min="16" max="16" width="23.453125" style="3" customWidth="1"/>
    <col min="17" max="17" width="24.1796875" style="35" customWidth="1"/>
    <col min="18" max="18" width="13.1796875" style="58" customWidth="1"/>
    <col min="19" max="20" width="13.1796875" style="1" customWidth="1"/>
    <col min="21" max="21" width="19.1796875" style="3" customWidth="1"/>
    <col min="22" max="22" width="32.54296875" style="35" customWidth="1"/>
    <col min="23" max="27" width="13.1796875" style="1" customWidth="1"/>
    <col min="28" max="16384" width="10.81640625" style="1"/>
  </cols>
  <sheetData>
    <row r="1" spans="1:27" ht="27" customHeight="1" x14ac:dyDescent="0.35">
      <c r="A1" s="185"/>
      <c r="B1" s="186"/>
      <c r="C1" s="256" t="s">
        <v>87</v>
      </c>
      <c r="D1" s="256"/>
      <c r="E1" s="256"/>
      <c r="F1" s="256"/>
      <c r="G1" s="256"/>
      <c r="H1" s="256"/>
      <c r="I1" s="256"/>
      <c r="J1" s="256"/>
      <c r="K1" s="256"/>
      <c r="L1" s="256"/>
      <c r="M1" s="256"/>
      <c r="N1" s="256"/>
      <c r="O1" s="256"/>
      <c r="P1" s="256"/>
      <c r="Q1" s="256"/>
      <c r="R1" s="256"/>
      <c r="S1" s="256"/>
      <c r="T1" s="256"/>
      <c r="U1" s="256"/>
      <c r="V1" s="256"/>
      <c r="W1" s="256"/>
      <c r="X1" s="256"/>
      <c r="Y1" s="259" t="s">
        <v>93</v>
      </c>
      <c r="Z1" s="259"/>
      <c r="AA1" s="260"/>
    </row>
    <row r="2" spans="1:27" ht="27" customHeight="1" x14ac:dyDescent="0.35">
      <c r="A2" s="187"/>
      <c r="B2" s="188"/>
      <c r="C2" s="257"/>
      <c r="D2" s="257"/>
      <c r="E2" s="257"/>
      <c r="F2" s="257"/>
      <c r="G2" s="257"/>
      <c r="H2" s="257"/>
      <c r="I2" s="257"/>
      <c r="J2" s="257"/>
      <c r="K2" s="257"/>
      <c r="L2" s="257"/>
      <c r="M2" s="257"/>
      <c r="N2" s="257"/>
      <c r="O2" s="257"/>
      <c r="P2" s="257"/>
      <c r="Q2" s="257"/>
      <c r="R2" s="257"/>
      <c r="S2" s="257"/>
      <c r="T2" s="257"/>
      <c r="U2" s="257"/>
      <c r="V2" s="257"/>
      <c r="W2" s="257"/>
      <c r="X2" s="257"/>
      <c r="Y2" s="261" t="s">
        <v>94</v>
      </c>
      <c r="Z2" s="261"/>
      <c r="AA2" s="262"/>
    </row>
    <row r="3" spans="1:27" ht="27" customHeight="1" thickBot="1" x14ac:dyDescent="0.4">
      <c r="A3" s="189"/>
      <c r="B3" s="190"/>
      <c r="C3" s="258"/>
      <c r="D3" s="258"/>
      <c r="E3" s="258"/>
      <c r="F3" s="258"/>
      <c r="G3" s="258"/>
      <c r="H3" s="258"/>
      <c r="I3" s="258"/>
      <c r="J3" s="258"/>
      <c r="K3" s="258"/>
      <c r="L3" s="258"/>
      <c r="M3" s="258"/>
      <c r="N3" s="258"/>
      <c r="O3" s="258"/>
      <c r="P3" s="258"/>
      <c r="Q3" s="258"/>
      <c r="R3" s="258"/>
      <c r="S3" s="258"/>
      <c r="T3" s="258"/>
      <c r="U3" s="258"/>
      <c r="V3" s="258"/>
      <c r="W3" s="258"/>
      <c r="X3" s="258"/>
      <c r="Y3" s="263" t="s">
        <v>95</v>
      </c>
      <c r="Z3" s="263"/>
      <c r="AA3" s="264"/>
    </row>
    <row r="4" spans="1:27" ht="8.15" customHeight="1" thickBot="1" x14ac:dyDescent="0.4">
      <c r="A4" s="191"/>
      <c r="B4" s="192"/>
      <c r="C4" s="192"/>
      <c r="D4" s="192"/>
      <c r="E4" s="192"/>
      <c r="F4" s="192"/>
      <c r="G4" s="192"/>
      <c r="H4" s="192"/>
      <c r="I4" s="192"/>
      <c r="J4" s="192"/>
      <c r="K4" s="192"/>
      <c r="L4" s="192"/>
      <c r="M4" s="192"/>
      <c r="N4" s="192"/>
      <c r="O4" s="193"/>
      <c r="P4" s="1"/>
      <c r="Q4" s="1"/>
      <c r="U4" s="1"/>
      <c r="V4" s="1"/>
    </row>
    <row r="5" spans="1:27" ht="45" customHeight="1" x14ac:dyDescent="0.35">
      <c r="A5" s="194" t="s">
        <v>113</v>
      </c>
      <c r="B5" s="195"/>
      <c r="C5" s="195"/>
      <c r="D5" s="195"/>
      <c r="E5" s="195"/>
      <c r="F5" s="195"/>
      <c r="G5" s="195"/>
      <c r="H5" s="195"/>
      <c r="I5" s="195"/>
      <c r="J5" s="196"/>
      <c r="K5" s="201" t="s">
        <v>88</v>
      </c>
      <c r="L5" s="202"/>
      <c r="M5" s="202"/>
      <c r="N5" s="202"/>
      <c r="O5" s="203"/>
      <c r="P5" s="223" t="s">
        <v>162</v>
      </c>
      <c r="Q5" s="223"/>
      <c r="R5" s="223"/>
      <c r="S5" s="223"/>
      <c r="T5" s="224"/>
      <c r="U5" s="221" t="s">
        <v>163</v>
      </c>
      <c r="V5" s="221"/>
      <c r="W5" s="221"/>
      <c r="X5" s="221"/>
      <c r="Y5" s="222"/>
      <c r="Z5" s="231" t="s">
        <v>90</v>
      </c>
      <c r="AA5" s="231" t="s">
        <v>91</v>
      </c>
    </row>
    <row r="6" spans="1:27" ht="23.15" customHeight="1" x14ac:dyDescent="0.35">
      <c r="A6" s="182"/>
      <c r="B6" s="183"/>
      <c r="C6" s="183"/>
      <c r="D6" s="183"/>
      <c r="E6" s="183"/>
      <c r="F6" s="183"/>
      <c r="G6" s="183"/>
      <c r="H6" s="183"/>
      <c r="I6" s="183"/>
      <c r="J6" s="197"/>
      <c r="K6" s="198" t="s">
        <v>92</v>
      </c>
      <c r="L6" s="199"/>
      <c r="M6" s="199"/>
      <c r="N6" s="199"/>
      <c r="O6" s="200"/>
      <c r="P6" s="225" t="s">
        <v>164</v>
      </c>
      <c r="Q6" s="226"/>
      <c r="R6" s="226"/>
      <c r="S6" s="226"/>
      <c r="T6" s="227"/>
      <c r="U6" s="228" t="s">
        <v>165</v>
      </c>
      <c r="V6" s="229"/>
      <c r="W6" s="229"/>
      <c r="X6" s="229"/>
      <c r="Y6" s="230"/>
      <c r="Z6" s="232"/>
      <c r="AA6" s="232"/>
    </row>
    <row r="7" spans="1:27" ht="45.5" thickBot="1" x14ac:dyDescent="0.4">
      <c r="A7" s="4" t="s">
        <v>81</v>
      </c>
      <c r="B7" s="5" t="s">
        <v>0</v>
      </c>
      <c r="C7" s="5" t="s">
        <v>81</v>
      </c>
      <c r="D7" s="5" t="s">
        <v>1</v>
      </c>
      <c r="E7" s="5" t="s">
        <v>2</v>
      </c>
      <c r="F7" s="5" t="s">
        <v>3</v>
      </c>
      <c r="G7" s="5" t="s">
        <v>4</v>
      </c>
      <c r="H7" s="5" t="s">
        <v>5</v>
      </c>
      <c r="I7" s="6" t="s">
        <v>6</v>
      </c>
      <c r="J7" s="6" t="s">
        <v>96</v>
      </c>
      <c r="K7" s="7" t="s">
        <v>82</v>
      </c>
      <c r="L7" s="7" t="s">
        <v>86</v>
      </c>
      <c r="M7" s="8" t="s">
        <v>83</v>
      </c>
      <c r="N7" s="8" t="s">
        <v>84</v>
      </c>
      <c r="O7" s="9" t="s">
        <v>85</v>
      </c>
      <c r="P7" s="10" t="s">
        <v>82</v>
      </c>
      <c r="Q7" s="10" t="s">
        <v>86</v>
      </c>
      <c r="R7" s="10" t="s">
        <v>83</v>
      </c>
      <c r="S7" s="11" t="s">
        <v>84</v>
      </c>
      <c r="T7" s="12" t="s">
        <v>85</v>
      </c>
      <c r="U7" s="65" t="s">
        <v>82</v>
      </c>
      <c r="V7" s="13" t="s">
        <v>86</v>
      </c>
      <c r="W7" s="14" t="s">
        <v>83</v>
      </c>
      <c r="X7" s="14" t="s">
        <v>84</v>
      </c>
      <c r="Y7" s="15" t="s">
        <v>85</v>
      </c>
      <c r="Z7" s="233"/>
      <c r="AA7" s="233"/>
    </row>
    <row r="8" spans="1:27" s="75" customFormat="1" ht="97" customHeight="1" x14ac:dyDescent="0.35">
      <c r="A8" s="204">
        <v>1</v>
      </c>
      <c r="B8" s="206" t="s">
        <v>106</v>
      </c>
      <c r="C8" s="78" t="s">
        <v>169</v>
      </c>
      <c r="D8" s="79" t="s">
        <v>168</v>
      </c>
      <c r="E8" s="80" t="s">
        <v>128</v>
      </c>
      <c r="F8" s="81" t="s">
        <v>10</v>
      </c>
      <c r="G8" s="81">
        <v>1</v>
      </c>
      <c r="H8" s="81" t="s">
        <v>77</v>
      </c>
      <c r="I8" s="82">
        <v>46054</v>
      </c>
      <c r="J8" s="82">
        <v>46111</v>
      </c>
      <c r="K8" s="66"/>
      <c r="L8" s="67"/>
      <c r="M8" s="68"/>
      <c r="N8" s="69">
        <f>100/10</f>
        <v>10</v>
      </c>
      <c r="O8" s="70">
        <f t="shared" ref="O8:O15" si="0">M8*N8</f>
        <v>0</v>
      </c>
      <c r="P8" s="66"/>
      <c r="Q8" s="67"/>
      <c r="R8" s="71"/>
      <c r="S8" s="124">
        <v>12.5</v>
      </c>
      <c r="T8" s="70">
        <f>R8*S8</f>
        <v>0</v>
      </c>
      <c r="U8" s="73"/>
      <c r="V8" s="74"/>
      <c r="W8" s="68"/>
      <c r="X8" s="72">
        <v>0.125</v>
      </c>
      <c r="Y8" s="70">
        <f>W8*X8</f>
        <v>0</v>
      </c>
      <c r="Z8" s="70">
        <f>O8+T8+Y8</f>
        <v>0</v>
      </c>
      <c r="AA8" s="234"/>
    </row>
    <row r="9" spans="1:27" s="75" customFormat="1" ht="56" x14ac:dyDescent="0.35">
      <c r="A9" s="205"/>
      <c r="B9" s="207"/>
      <c r="C9" s="83" t="s">
        <v>170</v>
      </c>
      <c r="D9" s="84" t="s">
        <v>105</v>
      </c>
      <c r="E9" s="85" t="s">
        <v>65</v>
      </c>
      <c r="F9" s="86" t="s">
        <v>10</v>
      </c>
      <c r="G9" s="86">
        <v>1</v>
      </c>
      <c r="H9" s="86" t="s">
        <v>77</v>
      </c>
      <c r="I9" s="82">
        <v>46113</v>
      </c>
      <c r="J9" s="82">
        <v>46173</v>
      </c>
      <c r="K9" s="66"/>
      <c r="L9" s="67"/>
      <c r="M9" s="68"/>
      <c r="N9" s="69">
        <f t="shared" ref="N9:N15" si="1">100/10</f>
        <v>10</v>
      </c>
      <c r="O9" s="70">
        <f t="shared" si="0"/>
        <v>0</v>
      </c>
      <c r="P9" s="66"/>
      <c r="Q9" s="67"/>
      <c r="R9" s="71"/>
      <c r="S9" s="124">
        <v>12.5</v>
      </c>
      <c r="T9" s="70">
        <f t="shared" ref="T9:T15" si="2">R9*S9</f>
        <v>0</v>
      </c>
      <c r="U9" s="73"/>
      <c r="V9" s="74"/>
      <c r="W9" s="68"/>
      <c r="X9" s="72">
        <v>0.125</v>
      </c>
      <c r="Y9" s="70">
        <f t="shared" ref="Y9:Y15" si="3">W9*X9</f>
        <v>0</v>
      </c>
      <c r="Z9" s="70">
        <f t="shared" ref="Z9:Z15" si="4">O9+T9+Y9</f>
        <v>0</v>
      </c>
      <c r="AA9" s="235"/>
    </row>
    <row r="10" spans="1:27" ht="56" x14ac:dyDescent="0.35">
      <c r="A10" s="92">
        <v>2</v>
      </c>
      <c r="B10" s="93" t="s">
        <v>103</v>
      </c>
      <c r="C10" s="87" t="s">
        <v>171</v>
      </c>
      <c r="D10" s="88" t="s">
        <v>104</v>
      </c>
      <c r="E10" s="89" t="s">
        <v>129</v>
      </c>
      <c r="F10" s="90" t="s">
        <v>10</v>
      </c>
      <c r="G10" s="90">
        <v>1</v>
      </c>
      <c r="H10" s="90" t="s">
        <v>77</v>
      </c>
      <c r="I10" s="82">
        <v>46113</v>
      </c>
      <c r="J10" s="82">
        <v>46173</v>
      </c>
      <c r="K10" s="2"/>
      <c r="L10" s="23"/>
      <c r="M10" s="20"/>
      <c r="N10" s="41">
        <f t="shared" si="1"/>
        <v>10</v>
      </c>
      <c r="O10" s="21">
        <f t="shared" si="0"/>
        <v>0</v>
      </c>
      <c r="P10" s="2"/>
      <c r="Q10" s="23"/>
      <c r="R10" s="47"/>
      <c r="S10" s="124">
        <v>12.5</v>
      </c>
      <c r="T10" s="21">
        <f t="shared" si="2"/>
        <v>0</v>
      </c>
      <c r="U10" s="2"/>
      <c r="V10" s="30"/>
      <c r="W10" s="20"/>
      <c r="X10" s="64">
        <v>0.125</v>
      </c>
      <c r="Y10" s="21">
        <f t="shared" si="3"/>
        <v>0</v>
      </c>
      <c r="Z10" s="21">
        <f t="shared" si="4"/>
        <v>0</v>
      </c>
      <c r="AA10" s="235"/>
    </row>
    <row r="11" spans="1:27" ht="70" x14ac:dyDescent="0.35">
      <c r="A11" s="208">
        <v>3</v>
      </c>
      <c r="B11" s="209" t="s">
        <v>11</v>
      </c>
      <c r="C11" s="94" t="s">
        <v>172</v>
      </c>
      <c r="D11" s="88" t="s">
        <v>98</v>
      </c>
      <c r="E11" s="89" t="s">
        <v>12</v>
      </c>
      <c r="F11" s="90" t="s">
        <v>8</v>
      </c>
      <c r="G11" s="95">
        <v>1</v>
      </c>
      <c r="H11" s="90" t="s">
        <v>77</v>
      </c>
      <c r="I11" s="82">
        <v>46113</v>
      </c>
      <c r="J11" s="82">
        <v>46173</v>
      </c>
      <c r="K11" s="2"/>
      <c r="L11" s="23"/>
      <c r="M11" s="20"/>
      <c r="N11" s="41">
        <f t="shared" si="1"/>
        <v>10</v>
      </c>
      <c r="O11" s="21">
        <f t="shared" si="0"/>
        <v>0</v>
      </c>
      <c r="P11" s="2"/>
      <c r="Q11" s="23"/>
      <c r="R11" s="47"/>
      <c r="S11" s="124">
        <v>12.5</v>
      </c>
      <c r="T11" s="21">
        <f t="shared" si="2"/>
        <v>0</v>
      </c>
      <c r="U11" s="2"/>
      <c r="V11" s="30"/>
      <c r="W11" s="20"/>
      <c r="X11" s="64">
        <v>0.125</v>
      </c>
      <c r="Y11" s="21">
        <f t="shared" si="3"/>
        <v>0</v>
      </c>
      <c r="Z11" s="21">
        <f t="shared" si="4"/>
        <v>0</v>
      </c>
      <c r="AA11" s="235"/>
    </row>
    <row r="12" spans="1:27" ht="70" x14ac:dyDescent="0.35">
      <c r="A12" s="208"/>
      <c r="B12" s="209"/>
      <c r="C12" s="87" t="s">
        <v>173</v>
      </c>
      <c r="D12" s="88" t="s">
        <v>99</v>
      </c>
      <c r="E12" s="89" t="s">
        <v>130</v>
      </c>
      <c r="F12" s="90" t="s">
        <v>8</v>
      </c>
      <c r="G12" s="95">
        <v>1</v>
      </c>
      <c r="H12" s="90" t="s">
        <v>77</v>
      </c>
      <c r="I12" s="82">
        <v>46113</v>
      </c>
      <c r="J12" s="82">
        <v>46173</v>
      </c>
      <c r="K12" s="2"/>
      <c r="L12" s="23"/>
      <c r="M12" s="20"/>
      <c r="N12" s="41">
        <f t="shared" si="1"/>
        <v>10</v>
      </c>
      <c r="O12" s="21">
        <f t="shared" si="0"/>
        <v>0</v>
      </c>
      <c r="P12" s="2"/>
      <c r="Q12" s="23"/>
      <c r="R12" s="47"/>
      <c r="S12" s="124">
        <v>12.5</v>
      </c>
      <c r="T12" s="21">
        <f t="shared" si="2"/>
        <v>0</v>
      </c>
      <c r="U12" s="2"/>
      <c r="V12" s="30"/>
      <c r="W12" s="20"/>
      <c r="X12" s="64">
        <v>0.125</v>
      </c>
      <c r="Y12" s="21">
        <f t="shared" si="3"/>
        <v>0</v>
      </c>
      <c r="Z12" s="21">
        <f t="shared" si="4"/>
        <v>0</v>
      </c>
      <c r="AA12" s="235"/>
    </row>
    <row r="13" spans="1:27" ht="56" x14ac:dyDescent="0.35">
      <c r="A13" s="92">
        <v>5</v>
      </c>
      <c r="B13" s="93" t="s">
        <v>13</v>
      </c>
      <c r="C13" s="87" t="s">
        <v>174</v>
      </c>
      <c r="D13" s="88" t="s">
        <v>100</v>
      </c>
      <c r="E13" s="89" t="s">
        <v>14</v>
      </c>
      <c r="F13" s="90" t="s">
        <v>8</v>
      </c>
      <c r="G13" s="95">
        <v>1</v>
      </c>
      <c r="H13" s="90" t="s">
        <v>9</v>
      </c>
      <c r="I13" s="91">
        <v>46054</v>
      </c>
      <c r="J13" s="91">
        <v>46387</v>
      </c>
      <c r="K13" s="2"/>
      <c r="L13" s="2"/>
      <c r="M13" s="20"/>
      <c r="N13" s="41">
        <f t="shared" si="1"/>
        <v>10</v>
      </c>
      <c r="O13" s="21">
        <f t="shared" si="0"/>
        <v>0</v>
      </c>
      <c r="P13" s="2"/>
      <c r="Q13" s="2"/>
      <c r="R13" s="47"/>
      <c r="S13" s="124">
        <v>12.5</v>
      </c>
      <c r="T13" s="21">
        <f t="shared" si="2"/>
        <v>0</v>
      </c>
      <c r="U13" s="2"/>
      <c r="V13" s="30"/>
      <c r="W13" s="20"/>
      <c r="X13" s="64">
        <v>0.125</v>
      </c>
      <c r="Y13" s="21">
        <f t="shared" si="3"/>
        <v>0</v>
      </c>
      <c r="Z13" s="21">
        <f t="shared" si="4"/>
        <v>0</v>
      </c>
      <c r="AA13" s="235"/>
    </row>
    <row r="14" spans="1:27" ht="84" x14ac:dyDescent="0.35">
      <c r="A14" s="208">
        <v>6</v>
      </c>
      <c r="B14" s="209" t="s">
        <v>15</v>
      </c>
      <c r="C14" s="94" t="s">
        <v>175</v>
      </c>
      <c r="D14" s="88" t="s">
        <v>101</v>
      </c>
      <c r="E14" s="89" t="s">
        <v>49</v>
      </c>
      <c r="F14" s="90" t="s">
        <v>8</v>
      </c>
      <c r="G14" s="95">
        <v>1</v>
      </c>
      <c r="H14" s="90" t="s">
        <v>131</v>
      </c>
      <c r="I14" s="91">
        <v>46054</v>
      </c>
      <c r="J14" s="91">
        <v>46387</v>
      </c>
      <c r="K14" s="2"/>
      <c r="L14" s="25"/>
      <c r="M14" s="20"/>
      <c r="N14" s="41">
        <f t="shared" si="1"/>
        <v>10</v>
      </c>
      <c r="O14" s="21">
        <f t="shared" si="0"/>
        <v>0</v>
      </c>
      <c r="P14" s="2"/>
      <c r="Q14" s="25"/>
      <c r="R14" s="47"/>
      <c r="S14" s="124">
        <v>12.5</v>
      </c>
      <c r="T14" s="21">
        <f>R14*S14</f>
        <v>0</v>
      </c>
      <c r="U14" s="2"/>
      <c r="V14" s="30"/>
      <c r="W14" s="20"/>
      <c r="X14" s="64">
        <v>0.125</v>
      </c>
      <c r="Y14" s="21">
        <f>W14*X14</f>
        <v>0</v>
      </c>
      <c r="Z14" s="21">
        <f t="shared" si="4"/>
        <v>0</v>
      </c>
      <c r="AA14" s="236"/>
    </row>
    <row r="15" spans="1:27" ht="56.5" thickBot="1" x14ac:dyDescent="0.4">
      <c r="A15" s="208"/>
      <c r="B15" s="209"/>
      <c r="C15" s="87" t="s">
        <v>176</v>
      </c>
      <c r="D15" s="88" t="s">
        <v>102</v>
      </c>
      <c r="E15" s="89" t="s">
        <v>66</v>
      </c>
      <c r="F15" s="90" t="s">
        <v>8</v>
      </c>
      <c r="G15" s="95">
        <v>1</v>
      </c>
      <c r="H15" s="90" t="s">
        <v>131</v>
      </c>
      <c r="I15" s="91">
        <v>46054</v>
      </c>
      <c r="J15" s="91">
        <v>46387</v>
      </c>
      <c r="K15" s="2"/>
      <c r="L15" s="25"/>
      <c r="M15" s="20"/>
      <c r="N15" s="41">
        <f t="shared" si="1"/>
        <v>10</v>
      </c>
      <c r="O15" s="21">
        <f t="shared" si="0"/>
        <v>0</v>
      </c>
      <c r="P15" s="2"/>
      <c r="Q15" s="25"/>
      <c r="R15" s="47"/>
      <c r="S15" s="124">
        <v>12.5</v>
      </c>
      <c r="T15" s="21">
        <f t="shared" si="2"/>
        <v>0</v>
      </c>
      <c r="U15" s="2"/>
      <c r="V15" s="30"/>
      <c r="W15" s="20"/>
      <c r="X15" s="64">
        <v>0.125</v>
      </c>
      <c r="Y15" s="21">
        <f t="shared" si="3"/>
        <v>0</v>
      </c>
      <c r="Z15" s="21">
        <f t="shared" si="4"/>
        <v>0</v>
      </c>
      <c r="AA15" s="26">
        <f>SUM(Z8:Z15)</f>
        <v>0</v>
      </c>
    </row>
    <row r="16" spans="1:27" ht="45" customHeight="1" x14ac:dyDescent="0.35">
      <c r="A16" s="179" t="s">
        <v>114</v>
      </c>
      <c r="B16" s="180"/>
      <c r="C16" s="180"/>
      <c r="D16" s="180"/>
      <c r="E16" s="180"/>
      <c r="F16" s="180"/>
      <c r="G16" s="180"/>
      <c r="H16" s="180"/>
      <c r="I16" s="180"/>
      <c r="J16" s="210"/>
      <c r="K16" s="201" t="s">
        <v>88</v>
      </c>
      <c r="L16" s="202"/>
      <c r="M16" s="202"/>
      <c r="N16" s="202"/>
      <c r="O16" s="203"/>
      <c r="P16" s="223" t="s">
        <v>166</v>
      </c>
      <c r="Q16" s="223"/>
      <c r="R16" s="223"/>
      <c r="S16" s="223"/>
      <c r="T16" s="224"/>
      <c r="U16" s="221" t="s">
        <v>167</v>
      </c>
      <c r="V16" s="221"/>
      <c r="W16" s="221"/>
      <c r="X16" s="221"/>
      <c r="Y16" s="222"/>
      <c r="Z16" s="231" t="s">
        <v>90</v>
      </c>
      <c r="AA16" s="231"/>
    </row>
    <row r="17" spans="1:27" ht="23.15" customHeight="1" x14ac:dyDescent="0.35">
      <c r="A17" s="182"/>
      <c r="B17" s="183"/>
      <c r="C17" s="183"/>
      <c r="D17" s="183"/>
      <c r="E17" s="183"/>
      <c r="F17" s="183"/>
      <c r="G17" s="183"/>
      <c r="H17" s="183"/>
      <c r="I17" s="183"/>
      <c r="J17" s="197"/>
      <c r="K17" s="198" t="s">
        <v>92</v>
      </c>
      <c r="L17" s="199"/>
      <c r="M17" s="199"/>
      <c r="N17" s="199"/>
      <c r="O17" s="200"/>
      <c r="P17" s="225" t="s">
        <v>92</v>
      </c>
      <c r="Q17" s="226"/>
      <c r="R17" s="226"/>
      <c r="S17" s="226"/>
      <c r="T17" s="227"/>
      <c r="U17" s="228" t="s">
        <v>92</v>
      </c>
      <c r="V17" s="229"/>
      <c r="W17" s="229"/>
      <c r="X17" s="229"/>
      <c r="Y17" s="230"/>
      <c r="Z17" s="232"/>
      <c r="AA17" s="232"/>
    </row>
    <row r="18" spans="1:27" ht="45.5" thickBot="1" x14ac:dyDescent="0.4">
      <c r="A18" s="4" t="s">
        <v>81</v>
      </c>
      <c r="B18" s="5" t="s">
        <v>0</v>
      </c>
      <c r="C18" s="5" t="s">
        <v>81</v>
      </c>
      <c r="D18" s="27" t="s">
        <v>1</v>
      </c>
      <c r="E18" s="27" t="s">
        <v>2</v>
      </c>
      <c r="F18" s="27" t="s">
        <v>3</v>
      </c>
      <c r="G18" s="27" t="s">
        <v>4</v>
      </c>
      <c r="H18" s="27" t="s">
        <v>5</v>
      </c>
      <c r="I18" s="28" t="s">
        <v>6</v>
      </c>
      <c r="J18" s="28" t="s">
        <v>7</v>
      </c>
      <c r="K18" s="7" t="s">
        <v>82</v>
      </c>
      <c r="L18" s="7" t="s">
        <v>86</v>
      </c>
      <c r="M18" s="8" t="s">
        <v>83</v>
      </c>
      <c r="N18" s="8" t="s">
        <v>84</v>
      </c>
      <c r="O18" s="9" t="s">
        <v>85</v>
      </c>
      <c r="P18" s="10" t="s">
        <v>82</v>
      </c>
      <c r="Q18" s="10" t="s">
        <v>86</v>
      </c>
      <c r="R18" s="10" t="s">
        <v>83</v>
      </c>
      <c r="S18" s="11" t="s">
        <v>84</v>
      </c>
      <c r="T18" s="12" t="s">
        <v>85</v>
      </c>
      <c r="U18" s="13" t="s">
        <v>82</v>
      </c>
      <c r="V18" s="13" t="s">
        <v>86</v>
      </c>
      <c r="W18" s="14" t="s">
        <v>83</v>
      </c>
      <c r="X18" s="14" t="s">
        <v>84</v>
      </c>
      <c r="Y18" s="15" t="s">
        <v>85</v>
      </c>
      <c r="Z18" s="233"/>
      <c r="AA18" s="233"/>
    </row>
    <row r="19" spans="1:27" ht="84" x14ac:dyDescent="0.35">
      <c r="A19" s="177">
        <v>1</v>
      </c>
      <c r="B19" s="212" t="s">
        <v>19</v>
      </c>
      <c r="C19" s="94" t="s">
        <v>206</v>
      </c>
      <c r="D19" s="88" t="s">
        <v>107</v>
      </c>
      <c r="E19" s="89" t="s">
        <v>51</v>
      </c>
      <c r="F19" s="90" t="s">
        <v>20</v>
      </c>
      <c r="G19" s="95">
        <v>1</v>
      </c>
      <c r="H19" s="90" t="s">
        <v>132</v>
      </c>
      <c r="I19" s="91">
        <v>46054</v>
      </c>
      <c r="J19" s="91">
        <v>46387</v>
      </c>
      <c r="K19" s="2"/>
      <c r="L19" s="23"/>
      <c r="M19" s="20"/>
      <c r="N19" s="41">
        <f t="shared" ref="N19:N28" si="5">100/12</f>
        <v>8.3333333333333339</v>
      </c>
      <c r="O19" s="21">
        <f t="shared" ref="O19:O28" si="6">M19*N19</f>
        <v>0</v>
      </c>
      <c r="P19" s="2"/>
      <c r="Q19" s="49"/>
      <c r="R19" s="47"/>
      <c r="S19" s="41">
        <v>10</v>
      </c>
      <c r="T19" s="21">
        <f t="shared" ref="T19:T28" si="7">R19*S19</f>
        <v>0</v>
      </c>
      <c r="U19" s="2"/>
      <c r="V19" s="23"/>
      <c r="W19" s="20"/>
      <c r="X19" s="41">
        <f t="shared" ref="X19:X28" si="8">100/12</f>
        <v>8.3333333333333339</v>
      </c>
      <c r="Y19" s="21">
        <f t="shared" ref="Y19:Y28" si="9">W19*X19</f>
        <v>0</v>
      </c>
      <c r="Z19" s="21">
        <f t="shared" ref="Z19:Z28" si="10">O19+T19+Y19</f>
        <v>0</v>
      </c>
      <c r="AA19" s="235"/>
    </row>
    <row r="20" spans="1:27" ht="56" x14ac:dyDescent="0.35">
      <c r="A20" s="215"/>
      <c r="B20" s="213"/>
      <c r="C20" s="94" t="s">
        <v>207</v>
      </c>
      <c r="D20" s="88" t="s">
        <v>108</v>
      </c>
      <c r="E20" s="89" t="s">
        <v>21</v>
      </c>
      <c r="F20" s="90" t="s">
        <v>20</v>
      </c>
      <c r="G20" s="95">
        <v>1</v>
      </c>
      <c r="H20" s="90" t="s">
        <v>132</v>
      </c>
      <c r="I20" s="91">
        <v>46054</v>
      </c>
      <c r="J20" s="91">
        <v>46387</v>
      </c>
      <c r="K20" s="2"/>
      <c r="L20" s="23"/>
      <c r="M20" s="20"/>
      <c r="N20" s="41">
        <f t="shared" si="5"/>
        <v>8.3333333333333339</v>
      </c>
      <c r="O20" s="21">
        <f t="shared" si="6"/>
        <v>0</v>
      </c>
      <c r="P20" s="2"/>
      <c r="Q20" s="49"/>
      <c r="R20" s="47"/>
      <c r="S20" s="41">
        <v>10</v>
      </c>
      <c r="T20" s="21">
        <f t="shared" si="7"/>
        <v>0</v>
      </c>
      <c r="U20" s="2"/>
      <c r="V20" s="23"/>
      <c r="W20" s="20"/>
      <c r="X20" s="41">
        <f t="shared" si="8"/>
        <v>8.3333333333333339</v>
      </c>
      <c r="Y20" s="21">
        <f t="shared" si="9"/>
        <v>0</v>
      </c>
      <c r="Z20" s="21">
        <f t="shared" si="10"/>
        <v>0</v>
      </c>
      <c r="AA20" s="235"/>
    </row>
    <row r="21" spans="1:27" ht="56" x14ac:dyDescent="0.35">
      <c r="A21" s="178"/>
      <c r="B21" s="214"/>
      <c r="C21" s="94" t="s">
        <v>208</v>
      </c>
      <c r="D21" s="88" t="s">
        <v>133</v>
      </c>
      <c r="E21" s="89" t="s">
        <v>22</v>
      </c>
      <c r="F21" s="90" t="s">
        <v>23</v>
      </c>
      <c r="G21" s="120">
        <v>1</v>
      </c>
      <c r="H21" s="90" t="s">
        <v>132</v>
      </c>
      <c r="I21" s="91">
        <v>46054</v>
      </c>
      <c r="J21" s="91">
        <v>46387</v>
      </c>
      <c r="K21" s="2"/>
      <c r="L21" s="23"/>
      <c r="M21" s="20"/>
      <c r="N21" s="41">
        <f t="shared" si="5"/>
        <v>8.3333333333333339</v>
      </c>
      <c r="O21" s="21">
        <f t="shared" si="6"/>
        <v>0</v>
      </c>
      <c r="P21" s="2"/>
      <c r="Q21" s="49"/>
      <c r="R21" s="47"/>
      <c r="S21" s="41">
        <v>10</v>
      </c>
      <c r="T21" s="21">
        <f t="shared" si="7"/>
        <v>0</v>
      </c>
      <c r="U21" s="2"/>
      <c r="V21" s="23"/>
      <c r="W21" s="20"/>
      <c r="X21" s="41">
        <f t="shared" si="8"/>
        <v>8.3333333333333339</v>
      </c>
      <c r="Y21" s="21">
        <f t="shared" si="9"/>
        <v>0</v>
      </c>
      <c r="Z21" s="21">
        <f t="shared" si="10"/>
        <v>0</v>
      </c>
      <c r="AA21" s="235"/>
    </row>
    <row r="22" spans="1:27" ht="84.65" customHeight="1" x14ac:dyDescent="0.35">
      <c r="A22" s="92">
        <v>2</v>
      </c>
      <c r="B22" s="90" t="s">
        <v>24</v>
      </c>
      <c r="C22" s="94" t="s">
        <v>209</v>
      </c>
      <c r="D22" s="88" t="s">
        <v>69</v>
      </c>
      <c r="E22" s="89" t="s">
        <v>70</v>
      </c>
      <c r="F22" s="90" t="s">
        <v>23</v>
      </c>
      <c r="G22" s="90">
        <v>1</v>
      </c>
      <c r="H22" s="90" t="s">
        <v>132</v>
      </c>
      <c r="I22" s="91">
        <v>46054</v>
      </c>
      <c r="J22" s="91">
        <v>46387</v>
      </c>
      <c r="K22" s="2"/>
      <c r="L22" s="23"/>
      <c r="M22" s="20"/>
      <c r="N22" s="41">
        <f t="shared" si="5"/>
        <v>8.3333333333333339</v>
      </c>
      <c r="O22" s="21">
        <f t="shared" si="6"/>
        <v>0</v>
      </c>
      <c r="P22" s="2"/>
      <c r="Q22" s="48"/>
      <c r="R22" s="47"/>
      <c r="S22" s="41">
        <v>10</v>
      </c>
      <c r="T22" s="21">
        <f t="shared" si="7"/>
        <v>0</v>
      </c>
      <c r="U22" s="2"/>
      <c r="V22" s="23"/>
      <c r="W22" s="20"/>
      <c r="X22" s="41">
        <f t="shared" si="8"/>
        <v>8.3333333333333339</v>
      </c>
      <c r="Y22" s="21">
        <f t="shared" si="9"/>
        <v>0</v>
      </c>
      <c r="Z22" s="21">
        <f t="shared" si="10"/>
        <v>0</v>
      </c>
      <c r="AA22" s="235"/>
    </row>
    <row r="23" spans="1:27" ht="56" x14ac:dyDescent="0.35">
      <c r="A23" s="92">
        <v>3</v>
      </c>
      <c r="B23" s="90" t="s">
        <v>25</v>
      </c>
      <c r="C23" s="94" t="s">
        <v>210</v>
      </c>
      <c r="D23" s="88" t="s">
        <v>109</v>
      </c>
      <c r="E23" s="89" t="s">
        <v>26</v>
      </c>
      <c r="F23" s="90" t="s">
        <v>23</v>
      </c>
      <c r="G23" s="90">
        <v>4</v>
      </c>
      <c r="H23" s="90" t="s">
        <v>134</v>
      </c>
      <c r="I23" s="91">
        <v>46054</v>
      </c>
      <c r="J23" s="91">
        <v>46387</v>
      </c>
      <c r="K23" s="2"/>
      <c r="L23" s="23"/>
      <c r="M23" s="20"/>
      <c r="N23" s="41">
        <f t="shared" si="5"/>
        <v>8.3333333333333339</v>
      </c>
      <c r="O23" s="21">
        <f t="shared" si="6"/>
        <v>0</v>
      </c>
      <c r="P23" s="52"/>
      <c r="Q23" s="52"/>
      <c r="R23" s="60"/>
      <c r="S23" s="41">
        <v>10</v>
      </c>
      <c r="T23" s="21">
        <f t="shared" si="7"/>
        <v>0</v>
      </c>
      <c r="U23" s="2"/>
      <c r="V23" s="23"/>
      <c r="W23" s="20"/>
      <c r="X23" s="41">
        <f t="shared" si="8"/>
        <v>8.3333333333333339</v>
      </c>
      <c r="Y23" s="21">
        <f t="shared" si="9"/>
        <v>0</v>
      </c>
      <c r="Z23" s="21">
        <f t="shared" si="10"/>
        <v>0</v>
      </c>
      <c r="AA23" s="235"/>
    </row>
    <row r="24" spans="1:27" ht="42" x14ac:dyDescent="0.35">
      <c r="A24" s="208">
        <v>4</v>
      </c>
      <c r="B24" s="211" t="s">
        <v>27</v>
      </c>
      <c r="C24" s="94" t="s">
        <v>211</v>
      </c>
      <c r="D24" s="88" t="s">
        <v>55</v>
      </c>
      <c r="E24" s="89" t="s">
        <v>28</v>
      </c>
      <c r="F24" s="90" t="s">
        <v>23</v>
      </c>
      <c r="G24" s="90">
        <v>4</v>
      </c>
      <c r="H24" s="90" t="s">
        <v>132</v>
      </c>
      <c r="I24" s="91">
        <v>46054</v>
      </c>
      <c r="J24" s="91">
        <v>46387</v>
      </c>
      <c r="K24" s="2"/>
      <c r="L24" s="23"/>
      <c r="M24" s="20"/>
      <c r="N24" s="41">
        <f t="shared" si="5"/>
        <v>8.3333333333333339</v>
      </c>
      <c r="O24" s="21">
        <f t="shared" si="6"/>
        <v>0</v>
      </c>
      <c r="P24" s="2"/>
      <c r="Q24" s="48"/>
      <c r="R24" s="47"/>
      <c r="S24" s="41">
        <v>10</v>
      </c>
      <c r="T24" s="21">
        <f t="shared" si="7"/>
        <v>0</v>
      </c>
      <c r="U24" s="2"/>
      <c r="V24" s="23"/>
      <c r="W24" s="20"/>
      <c r="X24" s="41">
        <f t="shared" si="8"/>
        <v>8.3333333333333339</v>
      </c>
      <c r="Y24" s="21">
        <f t="shared" si="9"/>
        <v>0</v>
      </c>
      <c r="Z24" s="21">
        <f t="shared" si="10"/>
        <v>0</v>
      </c>
      <c r="AA24" s="235"/>
    </row>
    <row r="25" spans="1:27" ht="28" x14ac:dyDescent="0.35">
      <c r="A25" s="208"/>
      <c r="B25" s="211"/>
      <c r="C25" s="94" t="s">
        <v>212</v>
      </c>
      <c r="D25" s="88" t="s">
        <v>135</v>
      </c>
      <c r="E25" s="89" t="s">
        <v>29</v>
      </c>
      <c r="F25" s="90" t="s">
        <v>23</v>
      </c>
      <c r="G25" s="90">
        <v>4</v>
      </c>
      <c r="H25" s="90" t="s">
        <v>132</v>
      </c>
      <c r="I25" s="91">
        <v>46054</v>
      </c>
      <c r="J25" s="91">
        <v>46387</v>
      </c>
      <c r="K25" s="2"/>
      <c r="L25" s="23"/>
      <c r="M25" s="20"/>
      <c r="N25" s="41">
        <f t="shared" si="5"/>
        <v>8.3333333333333339</v>
      </c>
      <c r="O25" s="21">
        <f t="shared" si="6"/>
        <v>0</v>
      </c>
      <c r="P25" s="50"/>
      <c r="Q25" s="48"/>
      <c r="R25" s="47"/>
      <c r="S25" s="41">
        <v>10</v>
      </c>
      <c r="T25" s="21">
        <f t="shared" si="7"/>
        <v>0</v>
      </c>
      <c r="U25" s="2"/>
      <c r="V25" s="23"/>
      <c r="W25" s="20"/>
      <c r="X25" s="41">
        <f t="shared" si="8"/>
        <v>8.3333333333333339</v>
      </c>
      <c r="Y25" s="21">
        <f t="shared" si="9"/>
        <v>0</v>
      </c>
      <c r="Z25" s="21">
        <f t="shared" si="10"/>
        <v>0</v>
      </c>
      <c r="AA25" s="235"/>
    </row>
    <row r="26" spans="1:27" ht="65.5" customHeight="1" x14ac:dyDescent="0.35">
      <c r="A26" s="208"/>
      <c r="B26" s="211"/>
      <c r="C26" s="94" t="s">
        <v>213</v>
      </c>
      <c r="D26" s="88" t="s">
        <v>136</v>
      </c>
      <c r="E26" s="89" t="s">
        <v>67</v>
      </c>
      <c r="F26" s="90" t="s">
        <v>23</v>
      </c>
      <c r="G26" s="90">
        <v>2</v>
      </c>
      <c r="H26" s="90" t="s">
        <v>131</v>
      </c>
      <c r="I26" s="91">
        <v>46054</v>
      </c>
      <c r="J26" s="91">
        <v>46387</v>
      </c>
      <c r="K26" s="2"/>
      <c r="L26" s="25"/>
      <c r="M26" s="20"/>
      <c r="N26" s="41">
        <f t="shared" si="5"/>
        <v>8.3333333333333339</v>
      </c>
      <c r="O26" s="21">
        <f t="shared" si="6"/>
        <v>0</v>
      </c>
      <c r="P26" s="2"/>
      <c r="Q26" s="25"/>
      <c r="R26" s="47"/>
      <c r="S26" s="41">
        <v>10</v>
      </c>
      <c r="T26" s="21">
        <f t="shared" si="7"/>
        <v>0</v>
      </c>
      <c r="U26" s="2"/>
      <c r="V26" s="25"/>
      <c r="W26" s="20"/>
      <c r="X26" s="41">
        <f t="shared" si="8"/>
        <v>8.3333333333333339</v>
      </c>
      <c r="Y26" s="21">
        <f t="shared" si="9"/>
        <v>0</v>
      </c>
      <c r="Z26" s="21">
        <f t="shared" si="10"/>
        <v>0</v>
      </c>
      <c r="AA26" s="235"/>
    </row>
    <row r="27" spans="1:27" ht="42" x14ac:dyDescent="0.35">
      <c r="A27" s="208"/>
      <c r="B27" s="211"/>
      <c r="C27" s="94" t="s">
        <v>214</v>
      </c>
      <c r="D27" s="88" t="s">
        <v>71</v>
      </c>
      <c r="E27" s="89" t="s">
        <v>22</v>
      </c>
      <c r="F27" s="90" t="s">
        <v>23</v>
      </c>
      <c r="G27" s="90">
        <v>1</v>
      </c>
      <c r="H27" s="90" t="s">
        <v>137</v>
      </c>
      <c r="I27" s="91">
        <v>46054</v>
      </c>
      <c r="J27" s="91">
        <v>46387</v>
      </c>
      <c r="K27" s="2"/>
      <c r="L27" s="23"/>
      <c r="M27" s="20"/>
      <c r="N27" s="41">
        <f t="shared" si="5"/>
        <v>8.3333333333333339</v>
      </c>
      <c r="O27" s="21">
        <f t="shared" si="6"/>
        <v>0</v>
      </c>
      <c r="P27" s="2"/>
      <c r="Q27" s="48"/>
      <c r="R27" s="47"/>
      <c r="S27" s="41">
        <v>10</v>
      </c>
      <c r="T27" s="21">
        <f t="shared" si="7"/>
        <v>0</v>
      </c>
      <c r="U27" s="2"/>
      <c r="V27" s="23"/>
      <c r="W27" s="20"/>
      <c r="X27" s="41">
        <f t="shared" si="8"/>
        <v>8.3333333333333339</v>
      </c>
      <c r="Y27" s="21">
        <f t="shared" si="9"/>
        <v>0</v>
      </c>
      <c r="Z27" s="21">
        <f t="shared" si="10"/>
        <v>0</v>
      </c>
      <c r="AA27" s="235"/>
    </row>
    <row r="28" spans="1:27" ht="56.5" thickBot="1" x14ac:dyDescent="0.4">
      <c r="A28" s="92">
        <v>5</v>
      </c>
      <c r="B28" s="90" t="s">
        <v>30</v>
      </c>
      <c r="C28" s="94" t="s">
        <v>215</v>
      </c>
      <c r="D28" s="88" t="s">
        <v>72</v>
      </c>
      <c r="E28" s="103" t="s">
        <v>31</v>
      </c>
      <c r="F28" s="97" t="s">
        <v>32</v>
      </c>
      <c r="G28" s="97">
        <v>1</v>
      </c>
      <c r="H28" s="90" t="s">
        <v>132</v>
      </c>
      <c r="I28" s="91">
        <v>46054</v>
      </c>
      <c r="J28" s="91">
        <v>46387</v>
      </c>
      <c r="K28" s="2"/>
      <c r="L28" s="23"/>
      <c r="M28" s="20"/>
      <c r="N28" s="41">
        <f t="shared" si="5"/>
        <v>8.3333333333333339</v>
      </c>
      <c r="O28" s="21">
        <f t="shared" si="6"/>
        <v>0</v>
      </c>
      <c r="P28" s="50"/>
      <c r="Q28" s="48"/>
      <c r="R28" s="47"/>
      <c r="S28" s="41">
        <v>10</v>
      </c>
      <c r="T28" s="21">
        <f t="shared" si="7"/>
        <v>0</v>
      </c>
      <c r="U28" s="2"/>
      <c r="V28" s="23"/>
      <c r="W28" s="20"/>
      <c r="X28" s="41">
        <f t="shared" si="8"/>
        <v>8.3333333333333339</v>
      </c>
      <c r="Y28" s="21">
        <f t="shared" si="9"/>
        <v>0</v>
      </c>
      <c r="Z28" s="21">
        <f t="shared" si="10"/>
        <v>0</v>
      </c>
      <c r="AA28" s="236"/>
    </row>
    <row r="29" spans="1:27" ht="45" customHeight="1" x14ac:dyDescent="0.35">
      <c r="A29" s="179" t="s">
        <v>115</v>
      </c>
      <c r="B29" s="180"/>
      <c r="C29" s="180"/>
      <c r="D29" s="180"/>
      <c r="E29" s="180"/>
      <c r="F29" s="180"/>
      <c r="G29" s="180"/>
      <c r="H29" s="180"/>
      <c r="I29" s="180"/>
      <c r="J29" s="210"/>
      <c r="K29" s="201" t="s">
        <v>88</v>
      </c>
      <c r="L29" s="202"/>
      <c r="M29" s="202"/>
      <c r="N29" s="202"/>
      <c r="O29" s="203"/>
      <c r="P29" s="223" t="s">
        <v>89</v>
      </c>
      <c r="Q29" s="223"/>
      <c r="R29" s="223"/>
      <c r="S29" s="223"/>
      <c r="T29" s="224"/>
      <c r="U29" s="221" t="s">
        <v>88</v>
      </c>
      <c r="V29" s="221"/>
      <c r="W29" s="221"/>
      <c r="X29" s="221"/>
      <c r="Y29" s="222"/>
      <c r="Z29" s="231" t="s">
        <v>90</v>
      </c>
      <c r="AA29" s="231"/>
    </row>
    <row r="30" spans="1:27" ht="23.15" customHeight="1" x14ac:dyDescent="0.35">
      <c r="A30" s="182"/>
      <c r="B30" s="183"/>
      <c r="C30" s="183"/>
      <c r="D30" s="183"/>
      <c r="E30" s="183"/>
      <c r="F30" s="183"/>
      <c r="G30" s="183"/>
      <c r="H30" s="183"/>
      <c r="I30" s="183"/>
      <c r="J30" s="197"/>
      <c r="K30" s="198" t="s">
        <v>92</v>
      </c>
      <c r="L30" s="199"/>
      <c r="M30" s="199"/>
      <c r="N30" s="199"/>
      <c r="O30" s="200"/>
      <c r="P30" s="225" t="s">
        <v>92</v>
      </c>
      <c r="Q30" s="226"/>
      <c r="R30" s="226"/>
      <c r="S30" s="226"/>
      <c r="T30" s="227"/>
      <c r="U30" s="228" t="s">
        <v>92</v>
      </c>
      <c r="V30" s="229"/>
      <c r="W30" s="229"/>
      <c r="X30" s="229"/>
      <c r="Y30" s="230"/>
      <c r="Z30" s="232"/>
      <c r="AA30" s="232"/>
    </row>
    <row r="31" spans="1:27" ht="45.5" thickBot="1" x14ac:dyDescent="0.4">
      <c r="A31" s="4" t="s">
        <v>81</v>
      </c>
      <c r="B31" s="5" t="s">
        <v>0</v>
      </c>
      <c r="C31" s="5" t="s">
        <v>81</v>
      </c>
      <c r="D31" s="27" t="s">
        <v>1</v>
      </c>
      <c r="E31" s="27" t="s">
        <v>2</v>
      </c>
      <c r="F31" s="27" t="s">
        <v>3</v>
      </c>
      <c r="G31" s="27" t="s">
        <v>4</v>
      </c>
      <c r="H31" s="27" t="s">
        <v>5</v>
      </c>
      <c r="I31" s="28" t="s">
        <v>6</v>
      </c>
      <c r="J31" s="28" t="s">
        <v>7</v>
      </c>
      <c r="K31" s="7" t="s">
        <v>82</v>
      </c>
      <c r="L31" s="7" t="s">
        <v>86</v>
      </c>
      <c r="M31" s="8" t="s">
        <v>83</v>
      </c>
      <c r="N31" s="8" t="s">
        <v>84</v>
      </c>
      <c r="O31" s="9" t="s">
        <v>85</v>
      </c>
      <c r="P31" s="10" t="s">
        <v>82</v>
      </c>
      <c r="Q31" s="10" t="s">
        <v>86</v>
      </c>
      <c r="R31" s="59" t="s">
        <v>83</v>
      </c>
      <c r="S31" s="11" t="s">
        <v>84</v>
      </c>
      <c r="T31" s="12" t="s">
        <v>85</v>
      </c>
      <c r="U31" s="13" t="s">
        <v>82</v>
      </c>
      <c r="V31" s="13" t="s">
        <v>86</v>
      </c>
      <c r="W31" s="14" t="s">
        <v>83</v>
      </c>
      <c r="X31" s="14" t="s">
        <v>84</v>
      </c>
      <c r="Y31" s="15" t="s">
        <v>85</v>
      </c>
      <c r="Z31" s="233"/>
      <c r="AA31" s="233"/>
    </row>
    <row r="32" spans="1:27" ht="98" x14ac:dyDescent="0.35">
      <c r="A32" s="177">
        <v>1</v>
      </c>
      <c r="B32" s="175" t="s">
        <v>16</v>
      </c>
      <c r="C32" s="94" t="s">
        <v>177</v>
      </c>
      <c r="D32" s="88" t="s">
        <v>110</v>
      </c>
      <c r="E32" s="96" t="s">
        <v>50</v>
      </c>
      <c r="F32" s="97" t="s">
        <v>8</v>
      </c>
      <c r="G32" s="98">
        <v>1</v>
      </c>
      <c r="H32" s="90" t="s">
        <v>77</v>
      </c>
      <c r="I32" s="91">
        <v>46054</v>
      </c>
      <c r="J32" s="91">
        <v>46387</v>
      </c>
      <c r="K32" s="2"/>
      <c r="L32" s="23"/>
      <c r="M32" s="20"/>
      <c r="N32" s="41">
        <f>100/2</f>
        <v>50</v>
      </c>
      <c r="O32" s="21">
        <f>M32*N32</f>
        <v>0</v>
      </c>
      <c r="P32" s="2"/>
      <c r="Q32" s="23"/>
      <c r="R32" s="47"/>
      <c r="S32" s="41">
        <v>0</v>
      </c>
      <c r="T32" s="21">
        <f t="shared" ref="T32" si="11">R32*S32</f>
        <v>0</v>
      </c>
      <c r="U32" s="2"/>
      <c r="V32" s="23"/>
      <c r="W32" s="20"/>
      <c r="X32" s="41"/>
      <c r="Y32" s="21">
        <f t="shared" ref="Y32" si="12">W32*X32</f>
        <v>0</v>
      </c>
      <c r="Z32" s="21">
        <f t="shared" ref="Z32" si="13">O32+T32+Y32</f>
        <v>0</v>
      </c>
      <c r="AA32" s="44"/>
    </row>
    <row r="33" spans="1:27" ht="56.5" thickBot="1" x14ac:dyDescent="0.4">
      <c r="A33" s="178"/>
      <c r="B33" s="176"/>
      <c r="C33" s="94" t="s">
        <v>178</v>
      </c>
      <c r="D33" s="88" t="s">
        <v>123</v>
      </c>
      <c r="E33" s="96" t="s">
        <v>124</v>
      </c>
      <c r="F33" s="97" t="s">
        <v>8</v>
      </c>
      <c r="G33" s="98">
        <v>1</v>
      </c>
      <c r="H33" s="90" t="s">
        <v>77</v>
      </c>
      <c r="I33" s="91">
        <v>46054</v>
      </c>
      <c r="J33" s="91">
        <v>46387</v>
      </c>
      <c r="K33" s="2"/>
      <c r="L33" s="23"/>
      <c r="M33" s="20"/>
      <c r="N33" s="41">
        <f>100/2</f>
        <v>50</v>
      </c>
      <c r="O33" s="21">
        <f>M33*N33</f>
        <v>0</v>
      </c>
      <c r="P33" s="2"/>
      <c r="Q33" s="23"/>
      <c r="R33" s="47"/>
      <c r="S33" s="41">
        <f>100/2</f>
        <v>50</v>
      </c>
      <c r="T33" s="21">
        <f t="shared" ref="T33" si="14">R33*S33</f>
        <v>0</v>
      </c>
      <c r="U33" s="2"/>
      <c r="V33" s="23"/>
      <c r="W33" s="20"/>
      <c r="X33" s="41"/>
      <c r="Y33" s="21">
        <f t="shared" ref="Y33" si="15">W33*X33</f>
        <v>0</v>
      </c>
      <c r="Z33" s="21">
        <f t="shared" ref="Z33" si="16">O33+T33+Y33</f>
        <v>0</v>
      </c>
      <c r="AA33" s="26">
        <f>SUM(Z32:Z33)</f>
        <v>0</v>
      </c>
    </row>
    <row r="34" spans="1:27" ht="45" customHeight="1" x14ac:dyDescent="0.35">
      <c r="A34" s="179" t="s">
        <v>116</v>
      </c>
      <c r="B34" s="180"/>
      <c r="C34" s="180"/>
      <c r="D34" s="180"/>
      <c r="E34" s="180"/>
      <c r="F34" s="180"/>
      <c r="G34" s="180"/>
      <c r="H34" s="180"/>
      <c r="I34" s="180"/>
      <c r="J34" s="181"/>
      <c r="K34" s="216" t="s">
        <v>88</v>
      </c>
      <c r="L34" s="202"/>
      <c r="M34" s="202"/>
      <c r="N34" s="202"/>
      <c r="O34" s="203"/>
      <c r="P34" s="242" t="s">
        <v>89</v>
      </c>
      <c r="Q34" s="243"/>
      <c r="R34" s="243"/>
      <c r="S34" s="243"/>
      <c r="T34" s="244"/>
      <c r="U34" s="245" t="s">
        <v>88</v>
      </c>
      <c r="V34" s="246"/>
      <c r="W34" s="246"/>
      <c r="X34" s="246"/>
      <c r="Y34" s="247"/>
      <c r="Z34" s="231" t="s">
        <v>90</v>
      </c>
      <c r="AA34" s="231"/>
    </row>
    <row r="35" spans="1:27" ht="23.15" customHeight="1" x14ac:dyDescent="0.35">
      <c r="A35" s="182"/>
      <c r="B35" s="183"/>
      <c r="C35" s="183"/>
      <c r="D35" s="183"/>
      <c r="E35" s="183"/>
      <c r="F35" s="183"/>
      <c r="G35" s="183"/>
      <c r="H35" s="183"/>
      <c r="I35" s="183"/>
      <c r="J35" s="184"/>
      <c r="K35" s="217" t="s">
        <v>92</v>
      </c>
      <c r="L35" s="199"/>
      <c r="M35" s="199"/>
      <c r="N35" s="199"/>
      <c r="O35" s="200"/>
      <c r="P35" s="248" t="s">
        <v>92</v>
      </c>
      <c r="Q35" s="226"/>
      <c r="R35" s="226"/>
      <c r="S35" s="226"/>
      <c r="T35" s="227"/>
      <c r="U35" s="249" t="s">
        <v>92</v>
      </c>
      <c r="V35" s="229"/>
      <c r="W35" s="229"/>
      <c r="X35" s="229"/>
      <c r="Y35" s="230"/>
      <c r="Z35" s="232"/>
      <c r="AA35" s="232"/>
    </row>
    <row r="36" spans="1:27" ht="45.5" thickBot="1" x14ac:dyDescent="0.4">
      <c r="A36" s="4" t="s">
        <v>81</v>
      </c>
      <c r="B36" s="43" t="s">
        <v>0</v>
      </c>
      <c r="C36" s="5" t="s">
        <v>81</v>
      </c>
      <c r="D36" s="27" t="s">
        <v>1</v>
      </c>
      <c r="E36" s="27" t="s">
        <v>2</v>
      </c>
      <c r="F36" s="27" t="s">
        <v>3</v>
      </c>
      <c r="G36" s="27" t="s">
        <v>4</v>
      </c>
      <c r="H36" s="27" t="s">
        <v>5</v>
      </c>
      <c r="I36" s="28" t="s">
        <v>6</v>
      </c>
      <c r="J36" s="32" t="s">
        <v>7</v>
      </c>
      <c r="K36" s="33" t="s">
        <v>82</v>
      </c>
      <c r="L36" s="7" t="s">
        <v>86</v>
      </c>
      <c r="M36" s="8" t="s">
        <v>83</v>
      </c>
      <c r="N36" s="8" t="s">
        <v>84</v>
      </c>
      <c r="O36" s="9" t="s">
        <v>85</v>
      </c>
      <c r="P36" s="34" t="s">
        <v>82</v>
      </c>
      <c r="Q36" s="10" t="s">
        <v>86</v>
      </c>
      <c r="R36" s="59" t="s">
        <v>83</v>
      </c>
      <c r="S36" s="11" t="s">
        <v>84</v>
      </c>
      <c r="T36" s="12" t="s">
        <v>85</v>
      </c>
      <c r="U36" s="13" t="s">
        <v>82</v>
      </c>
      <c r="V36" s="13" t="s">
        <v>86</v>
      </c>
      <c r="W36" s="14" t="s">
        <v>83</v>
      </c>
      <c r="X36" s="14" t="s">
        <v>84</v>
      </c>
      <c r="Y36" s="15" t="s">
        <v>85</v>
      </c>
      <c r="Z36" s="233"/>
      <c r="AA36" s="233"/>
    </row>
    <row r="37" spans="1:27" ht="84" x14ac:dyDescent="0.35">
      <c r="A37" s="42">
        <v>1</v>
      </c>
      <c r="B37" s="93" t="s">
        <v>111</v>
      </c>
      <c r="C37" s="94" t="s">
        <v>179</v>
      </c>
      <c r="D37" s="99" t="s">
        <v>184</v>
      </c>
      <c r="E37" s="96" t="s">
        <v>185</v>
      </c>
      <c r="F37" s="97" t="s">
        <v>23</v>
      </c>
      <c r="G37" s="97">
        <v>1</v>
      </c>
      <c r="H37" s="90" t="s">
        <v>187</v>
      </c>
      <c r="I37" s="91">
        <v>46054</v>
      </c>
      <c r="J37" s="91">
        <v>46387</v>
      </c>
      <c r="K37" s="2"/>
      <c r="L37" s="23"/>
      <c r="M37" s="20"/>
      <c r="N37" s="41">
        <f>100/3</f>
        <v>33.333333333333336</v>
      </c>
      <c r="O37" s="21">
        <f>M37*N37</f>
        <v>0</v>
      </c>
      <c r="P37" s="2"/>
      <c r="Q37" s="23"/>
      <c r="R37" s="47"/>
      <c r="S37" s="41">
        <f>100/3</f>
        <v>33.333333333333336</v>
      </c>
      <c r="T37" s="21">
        <f t="shared" ref="T37:T39" si="17">R37*S37</f>
        <v>0</v>
      </c>
      <c r="U37" s="2"/>
      <c r="V37" s="23"/>
      <c r="W37" s="20"/>
      <c r="X37" s="41">
        <f>100/3</f>
        <v>33.333333333333336</v>
      </c>
      <c r="Y37" s="21">
        <f t="shared" ref="Y37:Y39" si="18">W37*X37</f>
        <v>0</v>
      </c>
      <c r="Z37" s="21">
        <f t="shared" ref="Z37:Z39" si="19">O37+T37+Y37</f>
        <v>0</v>
      </c>
      <c r="AA37" s="237"/>
    </row>
    <row r="38" spans="1:27" ht="84" x14ac:dyDescent="0.35">
      <c r="A38" s="219">
        <v>2</v>
      </c>
      <c r="B38" s="218" t="s">
        <v>112</v>
      </c>
      <c r="C38" s="94" t="s">
        <v>180</v>
      </c>
      <c r="D38" s="100" t="s">
        <v>182</v>
      </c>
      <c r="E38" s="96" t="s">
        <v>186</v>
      </c>
      <c r="F38" s="97" t="s">
        <v>23</v>
      </c>
      <c r="G38" s="97">
        <v>1</v>
      </c>
      <c r="H38" s="90" t="s">
        <v>77</v>
      </c>
      <c r="I38" s="91">
        <v>46054</v>
      </c>
      <c r="J38" s="91">
        <v>46387</v>
      </c>
      <c r="K38" s="2"/>
      <c r="L38" s="23"/>
      <c r="M38" s="20"/>
      <c r="N38" s="41">
        <f t="shared" ref="N38:N39" si="20">100/3</f>
        <v>33.333333333333336</v>
      </c>
      <c r="O38" s="21">
        <f>M38*N38</f>
        <v>0</v>
      </c>
      <c r="P38" s="2"/>
      <c r="Q38" s="23"/>
      <c r="R38" s="47"/>
      <c r="S38" s="41">
        <f t="shared" ref="S38:S39" si="21">100/3</f>
        <v>33.333333333333336</v>
      </c>
      <c r="T38" s="21">
        <f t="shared" ref="T38" si="22">R38*S38</f>
        <v>0</v>
      </c>
      <c r="U38" s="2"/>
      <c r="V38" s="23"/>
      <c r="W38" s="20"/>
      <c r="X38" s="41">
        <f t="shared" ref="X38:X39" si="23">100/3</f>
        <v>33.333333333333336</v>
      </c>
      <c r="Y38" s="21">
        <f t="shared" ref="Y38" si="24">W38*X38</f>
        <v>0</v>
      </c>
      <c r="Z38" s="21">
        <f t="shared" ref="Z38" si="25">O38+T38+Y38</f>
        <v>0</v>
      </c>
      <c r="AA38" s="238"/>
    </row>
    <row r="39" spans="1:27" ht="84.5" thickBot="1" x14ac:dyDescent="0.4">
      <c r="A39" s="220"/>
      <c r="B39" s="176"/>
      <c r="C39" s="94" t="s">
        <v>181</v>
      </c>
      <c r="D39" s="101" t="s">
        <v>183</v>
      </c>
      <c r="E39" s="96" t="s">
        <v>188</v>
      </c>
      <c r="F39" s="97" t="s">
        <v>23</v>
      </c>
      <c r="G39" s="97">
        <v>1</v>
      </c>
      <c r="H39" s="90" t="s">
        <v>77</v>
      </c>
      <c r="I39" s="91">
        <v>46054</v>
      </c>
      <c r="J39" s="91">
        <v>46387</v>
      </c>
      <c r="K39" s="2"/>
      <c r="L39" s="23"/>
      <c r="M39" s="20"/>
      <c r="N39" s="41">
        <f t="shared" si="20"/>
        <v>33.333333333333336</v>
      </c>
      <c r="O39" s="21">
        <f>M39*N39</f>
        <v>0</v>
      </c>
      <c r="P39" s="2"/>
      <c r="Q39" s="23"/>
      <c r="R39" s="47"/>
      <c r="S39" s="41">
        <f t="shared" si="21"/>
        <v>33.333333333333336</v>
      </c>
      <c r="T39" s="21">
        <f t="shared" si="17"/>
        <v>0</v>
      </c>
      <c r="U39" s="2"/>
      <c r="V39" s="23"/>
      <c r="W39" s="20"/>
      <c r="X39" s="41">
        <f t="shared" si="23"/>
        <v>33.333333333333336</v>
      </c>
      <c r="Y39" s="21">
        <f t="shared" si="18"/>
        <v>0</v>
      </c>
      <c r="Z39" s="21">
        <f t="shared" si="19"/>
        <v>0</v>
      </c>
      <c r="AA39" s="26">
        <f>SUM(Z37:Z39)</f>
        <v>0</v>
      </c>
    </row>
    <row r="40" spans="1:27" ht="45" customHeight="1" x14ac:dyDescent="0.35">
      <c r="A40" s="179" t="s">
        <v>117</v>
      </c>
      <c r="B40" s="180"/>
      <c r="C40" s="180"/>
      <c r="D40" s="180"/>
      <c r="E40" s="180"/>
      <c r="F40" s="180"/>
      <c r="G40" s="180"/>
      <c r="H40" s="180"/>
      <c r="I40" s="180"/>
      <c r="J40" s="210"/>
      <c r="K40" s="201" t="s">
        <v>88</v>
      </c>
      <c r="L40" s="202"/>
      <c r="M40" s="202"/>
      <c r="N40" s="202"/>
      <c r="O40" s="203"/>
      <c r="P40" s="223" t="s">
        <v>89</v>
      </c>
      <c r="Q40" s="223"/>
      <c r="R40" s="223"/>
      <c r="S40" s="223"/>
      <c r="T40" s="224"/>
      <c r="U40" s="221" t="s">
        <v>88</v>
      </c>
      <c r="V40" s="221"/>
      <c r="W40" s="221"/>
      <c r="X40" s="221"/>
      <c r="Y40" s="222"/>
      <c r="Z40" s="231" t="s">
        <v>90</v>
      </c>
      <c r="AA40" s="231"/>
    </row>
    <row r="41" spans="1:27" ht="23.15" customHeight="1" x14ac:dyDescent="0.35">
      <c r="A41" s="182"/>
      <c r="B41" s="183"/>
      <c r="C41" s="183"/>
      <c r="D41" s="183"/>
      <c r="E41" s="183"/>
      <c r="F41" s="183"/>
      <c r="G41" s="183"/>
      <c r="H41" s="183"/>
      <c r="I41" s="183"/>
      <c r="J41" s="197"/>
      <c r="K41" s="198" t="s">
        <v>92</v>
      </c>
      <c r="L41" s="199"/>
      <c r="M41" s="199"/>
      <c r="N41" s="199"/>
      <c r="O41" s="200"/>
      <c r="P41" s="225" t="s">
        <v>92</v>
      </c>
      <c r="Q41" s="226"/>
      <c r="R41" s="226"/>
      <c r="S41" s="226"/>
      <c r="T41" s="227"/>
      <c r="U41" s="228" t="s">
        <v>92</v>
      </c>
      <c r="V41" s="229"/>
      <c r="W41" s="229"/>
      <c r="X41" s="229"/>
      <c r="Y41" s="230"/>
      <c r="Z41" s="232"/>
      <c r="AA41" s="232"/>
    </row>
    <row r="42" spans="1:27" ht="45.5" thickBot="1" x14ac:dyDescent="0.4">
      <c r="A42" s="4" t="s">
        <v>81</v>
      </c>
      <c r="B42" s="5" t="s">
        <v>0</v>
      </c>
      <c r="C42" s="5" t="s">
        <v>81</v>
      </c>
      <c r="D42" s="27" t="s">
        <v>1</v>
      </c>
      <c r="E42" s="27" t="s">
        <v>2</v>
      </c>
      <c r="F42" s="27" t="s">
        <v>3</v>
      </c>
      <c r="G42" s="27" t="s">
        <v>4</v>
      </c>
      <c r="H42" s="27" t="s">
        <v>5</v>
      </c>
      <c r="I42" s="28" t="s">
        <v>6</v>
      </c>
      <c r="J42" s="28" t="s">
        <v>7</v>
      </c>
      <c r="K42" s="7" t="s">
        <v>82</v>
      </c>
      <c r="L42" s="7" t="s">
        <v>86</v>
      </c>
      <c r="M42" s="8" t="s">
        <v>83</v>
      </c>
      <c r="N42" s="8" t="s">
        <v>84</v>
      </c>
      <c r="O42" s="9" t="s">
        <v>85</v>
      </c>
      <c r="P42" s="10" t="s">
        <v>82</v>
      </c>
      <c r="Q42" s="10" t="s">
        <v>86</v>
      </c>
      <c r="R42" s="59" t="s">
        <v>83</v>
      </c>
      <c r="S42" s="11" t="s">
        <v>84</v>
      </c>
      <c r="T42" s="12" t="s">
        <v>85</v>
      </c>
      <c r="U42" s="13" t="s">
        <v>82</v>
      </c>
      <c r="V42" s="13" t="s">
        <v>86</v>
      </c>
      <c r="W42" s="14" t="s">
        <v>83</v>
      </c>
      <c r="X42" s="14" t="s">
        <v>84</v>
      </c>
      <c r="Y42" s="15" t="s">
        <v>85</v>
      </c>
      <c r="Z42" s="233"/>
      <c r="AA42" s="233"/>
    </row>
    <row r="43" spans="1:27" ht="56" x14ac:dyDescent="0.35">
      <c r="A43" s="208">
        <v>1</v>
      </c>
      <c r="B43" s="211" t="s">
        <v>33</v>
      </c>
      <c r="C43" s="102" t="s">
        <v>190</v>
      </c>
      <c r="D43" s="103" t="s">
        <v>189</v>
      </c>
      <c r="E43" s="103" t="s">
        <v>192</v>
      </c>
      <c r="F43" s="97" t="s">
        <v>8</v>
      </c>
      <c r="G43" s="98">
        <v>1</v>
      </c>
      <c r="H43" s="97" t="s">
        <v>138</v>
      </c>
      <c r="I43" s="91">
        <v>46054</v>
      </c>
      <c r="J43" s="91">
        <v>46387</v>
      </c>
      <c r="K43" s="2"/>
      <c r="L43" s="23"/>
      <c r="M43" s="20"/>
      <c r="N43" s="41">
        <f t="shared" ref="N43:N49" si="26">100/10</f>
        <v>10</v>
      </c>
      <c r="O43" s="21">
        <f t="shared" ref="O43:O49" si="27">M43*N43</f>
        <v>0</v>
      </c>
      <c r="P43" s="2"/>
      <c r="Q43" s="23"/>
      <c r="R43" s="47"/>
      <c r="S43" s="41">
        <f t="shared" ref="S43:S49" si="28">100/10</f>
        <v>10</v>
      </c>
      <c r="T43" s="21">
        <f t="shared" ref="T43:T49" si="29">R43*S43</f>
        <v>0</v>
      </c>
      <c r="U43" s="2"/>
      <c r="V43" s="23"/>
      <c r="W43" s="20"/>
      <c r="X43" s="41">
        <f t="shared" ref="X43:X49" si="30">100/10</f>
        <v>10</v>
      </c>
      <c r="Y43" s="21">
        <f t="shared" ref="Y43:Y49" si="31">W43*X43</f>
        <v>0</v>
      </c>
      <c r="Z43" s="21">
        <f t="shared" ref="Z43:Z49" si="32">O43+T43+Y43</f>
        <v>0</v>
      </c>
      <c r="AA43" s="234"/>
    </row>
    <row r="44" spans="1:27" ht="85" customHeight="1" x14ac:dyDescent="0.35">
      <c r="A44" s="208"/>
      <c r="B44" s="211"/>
      <c r="C44" s="102" t="s">
        <v>191</v>
      </c>
      <c r="D44" s="88" t="s">
        <v>75</v>
      </c>
      <c r="E44" s="88" t="s">
        <v>34</v>
      </c>
      <c r="F44" s="90" t="s">
        <v>35</v>
      </c>
      <c r="G44" s="95" t="s">
        <v>36</v>
      </c>
      <c r="H44" s="90" t="s">
        <v>63</v>
      </c>
      <c r="I44" s="91">
        <v>46054</v>
      </c>
      <c r="J44" s="91">
        <v>46387</v>
      </c>
      <c r="K44" s="2"/>
      <c r="L44" s="23"/>
      <c r="M44" s="20"/>
      <c r="N44" s="41">
        <f t="shared" si="26"/>
        <v>10</v>
      </c>
      <c r="O44" s="21">
        <f t="shared" si="27"/>
        <v>0</v>
      </c>
      <c r="P44" s="2"/>
      <c r="Q44" s="23"/>
      <c r="R44" s="47"/>
      <c r="S44" s="41">
        <f t="shared" si="28"/>
        <v>10</v>
      </c>
      <c r="T44" s="21">
        <f t="shared" si="29"/>
        <v>0</v>
      </c>
      <c r="U44" s="2"/>
      <c r="V44" s="23"/>
      <c r="W44" s="20"/>
      <c r="X44" s="41">
        <f t="shared" si="30"/>
        <v>10</v>
      </c>
      <c r="Y44" s="21">
        <f t="shared" si="31"/>
        <v>0</v>
      </c>
      <c r="Z44" s="21">
        <f t="shared" si="32"/>
        <v>0</v>
      </c>
      <c r="AA44" s="235"/>
    </row>
    <row r="45" spans="1:27" ht="70" x14ac:dyDescent="0.35">
      <c r="A45" s="92">
        <v>2</v>
      </c>
      <c r="B45" s="90" t="s">
        <v>37</v>
      </c>
      <c r="C45" s="102" t="s">
        <v>194</v>
      </c>
      <c r="D45" s="88" t="s">
        <v>73</v>
      </c>
      <c r="E45" s="88" t="s">
        <v>193</v>
      </c>
      <c r="F45" s="90" t="s">
        <v>23</v>
      </c>
      <c r="G45" s="90">
        <v>4</v>
      </c>
      <c r="H45" s="90" t="s">
        <v>132</v>
      </c>
      <c r="I45" s="91">
        <v>46054</v>
      </c>
      <c r="J45" s="91">
        <v>46387</v>
      </c>
      <c r="K45" s="2"/>
      <c r="L45" s="23"/>
      <c r="M45" s="20"/>
      <c r="N45" s="41">
        <f t="shared" si="26"/>
        <v>10</v>
      </c>
      <c r="O45" s="21">
        <f t="shared" si="27"/>
        <v>0</v>
      </c>
      <c r="P45" s="48"/>
      <c r="Q45" s="48"/>
      <c r="R45" s="47"/>
      <c r="S45" s="41">
        <f t="shared" si="28"/>
        <v>10</v>
      </c>
      <c r="T45" s="21">
        <f t="shared" si="29"/>
        <v>0</v>
      </c>
      <c r="U45" s="2"/>
      <c r="V45" s="23"/>
      <c r="W45" s="20"/>
      <c r="X45" s="41">
        <f t="shared" si="30"/>
        <v>10</v>
      </c>
      <c r="Y45" s="21">
        <f t="shared" si="31"/>
        <v>0</v>
      </c>
      <c r="Z45" s="21">
        <f t="shared" si="32"/>
        <v>0</v>
      </c>
      <c r="AA45" s="235"/>
    </row>
    <row r="46" spans="1:27" ht="60" customHeight="1" x14ac:dyDescent="0.35">
      <c r="A46" s="208">
        <v>3</v>
      </c>
      <c r="B46" s="211" t="s">
        <v>38</v>
      </c>
      <c r="C46" s="102" t="s">
        <v>195</v>
      </c>
      <c r="D46" s="103" t="s">
        <v>139</v>
      </c>
      <c r="E46" s="103" t="s">
        <v>39</v>
      </c>
      <c r="F46" s="97" t="s">
        <v>32</v>
      </c>
      <c r="G46" s="97">
        <v>1</v>
      </c>
      <c r="H46" s="97" t="s">
        <v>138</v>
      </c>
      <c r="I46" s="91">
        <v>46054</v>
      </c>
      <c r="J46" s="91">
        <v>46387</v>
      </c>
      <c r="K46" s="29"/>
      <c r="L46" s="23"/>
      <c r="M46" s="20"/>
      <c r="N46" s="41">
        <f t="shared" si="26"/>
        <v>10</v>
      </c>
      <c r="O46" s="21">
        <f t="shared" si="27"/>
        <v>0</v>
      </c>
      <c r="P46" s="29"/>
      <c r="Q46" s="23"/>
      <c r="R46" s="47"/>
      <c r="S46" s="41">
        <f t="shared" si="28"/>
        <v>10</v>
      </c>
      <c r="T46" s="21">
        <f t="shared" si="29"/>
        <v>0</v>
      </c>
      <c r="U46" s="29"/>
      <c r="V46" s="23"/>
      <c r="W46" s="20"/>
      <c r="X46" s="41">
        <f t="shared" si="30"/>
        <v>10</v>
      </c>
      <c r="Y46" s="21">
        <f t="shared" si="31"/>
        <v>0</v>
      </c>
      <c r="Z46" s="21">
        <f t="shared" si="32"/>
        <v>0</v>
      </c>
      <c r="AA46" s="235"/>
    </row>
    <row r="47" spans="1:27" ht="64" customHeight="1" x14ac:dyDescent="0.35">
      <c r="A47" s="208"/>
      <c r="B47" s="211"/>
      <c r="C47" s="102" t="s">
        <v>196</v>
      </c>
      <c r="D47" s="103" t="s">
        <v>76</v>
      </c>
      <c r="E47" s="103" t="s">
        <v>40</v>
      </c>
      <c r="F47" s="97" t="s">
        <v>32</v>
      </c>
      <c r="G47" s="97">
        <v>1</v>
      </c>
      <c r="H47" s="97" t="s">
        <v>138</v>
      </c>
      <c r="I47" s="91">
        <v>46054</v>
      </c>
      <c r="J47" s="91">
        <v>46387</v>
      </c>
      <c r="K47" s="29"/>
      <c r="L47" s="23"/>
      <c r="M47" s="20"/>
      <c r="N47" s="41">
        <f t="shared" si="26"/>
        <v>10</v>
      </c>
      <c r="O47" s="21">
        <f t="shared" si="27"/>
        <v>0</v>
      </c>
      <c r="P47" s="29"/>
      <c r="Q47" s="23"/>
      <c r="R47" s="47"/>
      <c r="S47" s="41">
        <f t="shared" si="28"/>
        <v>10</v>
      </c>
      <c r="T47" s="21">
        <f t="shared" si="29"/>
        <v>0</v>
      </c>
      <c r="U47" s="29"/>
      <c r="V47" s="23"/>
      <c r="W47" s="20"/>
      <c r="X47" s="41">
        <f t="shared" si="30"/>
        <v>10</v>
      </c>
      <c r="Y47" s="21">
        <f t="shared" si="31"/>
        <v>0</v>
      </c>
      <c r="Z47" s="21">
        <f t="shared" si="32"/>
        <v>0</v>
      </c>
      <c r="AA47" s="235"/>
    </row>
    <row r="48" spans="1:27" ht="65.150000000000006" customHeight="1" x14ac:dyDescent="0.35">
      <c r="A48" s="208"/>
      <c r="B48" s="211"/>
      <c r="C48" s="102" t="s">
        <v>197</v>
      </c>
      <c r="D48" s="103" t="s">
        <v>41</v>
      </c>
      <c r="E48" s="103" t="s">
        <v>42</v>
      </c>
      <c r="F48" s="97" t="s">
        <v>32</v>
      </c>
      <c r="G48" s="97">
        <v>1</v>
      </c>
      <c r="H48" s="97" t="s">
        <v>138</v>
      </c>
      <c r="I48" s="91">
        <v>46054</v>
      </c>
      <c r="J48" s="91">
        <v>46387</v>
      </c>
      <c r="K48" s="2"/>
      <c r="L48" s="23"/>
      <c r="M48" s="20"/>
      <c r="N48" s="41">
        <f t="shared" si="26"/>
        <v>10</v>
      </c>
      <c r="O48" s="21">
        <f t="shared" si="27"/>
        <v>0</v>
      </c>
      <c r="P48" s="2"/>
      <c r="Q48" s="23"/>
      <c r="R48" s="47"/>
      <c r="S48" s="41">
        <f t="shared" si="28"/>
        <v>10</v>
      </c>
      <c r="T48" s="21">
        <f t="shared" si="29"/>
        <v>0</v>
      </c>
      <c r="U48" s="2"/>
      <c r="V48" s="23"/>
      <c r="W48" s="20"/>
      <c r="X48" s="41">
        <f t="shared" si="30"/>
        <v>10</v>
      </c>
      <c r="Y48" s="21">
        <f t="shared" si="31"/>
        <v>0</v>
      </c>
      <c r="Z48" s="21">
        <f t="shared" si="32"/>
        <v>0</v>
      </c>
      <c r="AA48" s="235"/>
    </row>
    <row r="49" spans="1:27" ht="65.150000000000006" customHeight="1" thickBot="1" x14ac:dyDescent="0.4">
      <c r="A49" s="92">
        <v>4</v>
      </c>
      <c r="B49" s="90" t="s">
        <v>43</v>
      </c>
      <c r="C49" s="102" t="s">
        <v>198</v>
      </c>
      <c r="D49" s="88" t="s">
        <v>68</v>
      </c>
      <c r="E49" s="88" t="s">
        <v>44</v>
      </c>
      <c r="F49" s="90" t="s">
        <v>23</v>
      </c>
      <c r="G49" s="90">
        <v>2</v>
      </c>
      <c r="H49" s="90" t="s">
        <v>64</v>
      </c>
      <c r="I49" s="91">
        <v>46054</v>
      </c>
      <c r="J49" s="91">
        <v>46387</v>
      </c>
      <c r="K49" s="2"/>
      <c r="L49" s="23"/>
      <c r="M49" s="20"/>
      <c r="N49" s="41">
        <f t="shared" si="26"/>
        <v>10</v>
      </c>
      <c r="O49" s="21">
        <f t="shared" si="27"/>
        <v>0</v>
      </c>
      <c r="P49" s="52"/>
      <c r="Q49" s="52"/>
      <c r="R49" s="47"/>
      <c r="S49" s="41">
        <f t="shared" si="28"/>
        <v>10</v>
      </c>
      <c r="T49" s="21">
        <f t="shared" si="29"/>
        <v>0</v>
      </c>
      <c r="U49" s="2"/>
      <c r="V49" s="23"/>
      <c r="W49" s="20"/>
      <c r="X49" s="41">
        <f t="shared" si="30"/>
        <v>10</v>
      </c>
      <c r="Y49" s="21">
        <f t="shared" si="31"/>
        <v>0</v>
      </c>
      <c r="Z49" s="21">
        <f t="shared" si="32"/>
        <v>0</v>
      </c>
      <c r="AA49" s="26">
        <f>SUM(Z43:Z49)</f>
        <v>0</v>
      </c>
    </row>
    <row r="50" spans="1:27" ht="45" customHeight="1" x14ac:dyDescent="0.35">
      <c r="A50" s="179" t="s">
        <v>121</v>
      </c>
      <c r="B50" s="180"/>
      <c r="C50" s="180"/>
      <c r="D50" s="180"/>
      <c r="E50" s="180"/>
      <c r="F50" s="180"/>
      <c r="G50" s="180"/>
      <c r="H50" s="180"/>
      <c r="I50" s="180"/>
      <c r="J50" s="210"/>
      <c r="K50" s="201" t="s">
        <v>88</v>
      </c>
      <c r="L50" s="202"/>
      <c r="M50" s="202"/>
      <c r="N50" s="202"/>
      <c r="O50" s="203"/>
      <c r="P50" s="223" t="s">
        <v>89</v>
      </c>
      <c r="Q50" s="223"/>
      <c r="R50" s="223"/>
      <c r="S50" s="223"/>
      <c r="T50" s="224"/>
      <c r="U50" s="221" t="s">
        <v>88</v>
      </c>
      <c r="V50" s="221"/>
      <c r="W50" s="221"/>
      <c r="X50" s="221"/>
      <c r="Y50" s="222"/>
      <c r="Z50" s="231" t="s">
        <v>90</v>
      </c>
      <c r="AA50" s="231"/>
    </row>
    <row r="51" spans="1:27" ht="23.15" customHeight="1" x14ac:dyDescent="0.35">
      <c r="A51" s="182"/>
      <c r="B51" s="183"/>
      <c r="C51" s="183"/>
      <c r="D51" s="183"/>
      <c r="E51" s="183"/>
      <c r="F51" s="183"/>
      <c r="G51" s="183"/>
      <c r="H51" s="183"/>
      <c r="I51" s="183"/>
      <c r="J51" s="197"/>
      <c r="K51" s="198" t="s">
        <v>92</v>
      </c>
      <c r="L51" s="199"/>
      <c r="M51" s="199"/>
      <c r="N51" s="199"/>
      <c r="O51" s="200"/>
      <c r="P51" s="225" t="s">
        <v>92</v>
      </c>
      <c r="Q51" s="226"/>
      <c r="R51" s="226"/>
      <c r="S51" s="226"/>
      <c r="T51" s="227"/>
      <c r="U51" s="228" t="s">
        <v>92</v>
      </c>
      <c r="V51" s="229"/>
      <c r="W51" s="229"/>
      <c r="X51" s="229"/>
      <c r="Y51" s="230"/>
      <c r="Z51" s="232"/>
      <c r="AA51" s="232"/>
    </row>
    <row r="52" spans="1:27" ht="45.5" thickBot="1" x14ac:dyDescent="0.4">
      <c r="A52" s="4" t="s">
        <v>81</v>
      </c>
      <c r="B52" s="5" t="s">
        <v>0</v>
      </c>
      <c r="C52" s="5" t="s">
        <v>81</v>
      </c>
      <c r="D52" s="27" t="s">
        <v>1</v>
      </c>
      <c r="E52" s="27" t="s">
        <v>2</v>
      </c>
      <c r="F52" s="27" t="s">
        <v>3</v>
      </c>
      <c r="G52" s="27" t="s">
        <v>4</v>
      </c>
      <c r="H52" s="27" t="s">
        <v>5</v>
      </c>
      <c r="I52" s="28" t="s">
        <v>6</v>
      </c>
      <c r="J52" s="28" t="s">
        <v>7</v>
      </c>
      <c r="K52" s="7" t="s">
        <v>82</v>
      </c>
      <c r="L52" s="7" t="s">
        <v>86</v>
      </c>
      <c r="M52" s="8" t="s">
        <v>83</v>
      </c>
      <c r="N52" s="8" t="s">
        <v>84</v>
      </c>
      <c r="O52" s="9" t="s">
        <v>85</v>
      </c>
      <c r="P52" s="10" t="s">
        <v>82</v>
      </c>
      <c r="Q52" s="10" t="s">
        <v>86</v>
      </c>
      <c r="R52" s="59" t="s">
        <v>83</v>
      </c>
      <c r="S52" s="11" t="s">
        <v>84</v>
      </c>
      <c r="T52" s="12" t="s">
        <v>85</v>
      </c>
      <c r="U52" s="13" t="s">
        <v>82</v>
      </c>
      <c r="V52" s="13" t="s">
        <v>86</v>
      </c>
      <c r="W52" s="14" t="s">
        <v>83</v>
      </c>
      <c r="X52" s="14" t="s">
        <v>84</v>
      </c>
      <c r="Y52" s="15" t="s">
        <v>85</v>
      </c>
      <c r="Z52" s="233"/>
      <c r="AA52" s="233"/>
    </row>
    <row r="53" spans="1:27" ht="60" customHeight="1" x14ac:dyDescent="0.35">
      <c r="A53" s="208">
        <v>1</v>
      </c>
      <c r="B53" s="211" t="s">
        <v>119</v>
      </c>
      <c r="C53" s="94" t="s">
        <v>216</v>
      </c>
      <c r="D53" s="103" t="s">
        <v>199</v>
      </c>
      <c r="E53" s="106" t="s">
        <v>200</v>
      </c>
      <c r="F53" s="107" t="s">
        <v>10</v>
      </c>
      <c r="G53" s="107">
        <v>1</v>
      </c>
      <c r="H53" s="97" t="s">
        <v>118</v>
      </c>
      <c r="I53" s="91">
        <v>46054</v>
      </c>
      <c r="J53" s="91">
        <v>46387</v>
      </c>
      <c r="K53" s="29"/>
      <c r="L53" s="23"/>
      <c r="M53" s="20"/>
      <c r="N53" s="41">
        <f>100/5</f>
        <v>20</v>
      </c>
      <c r="O53" s="21">
        <f>M53*N53</f>
        <v>0</v>
      </c>
      <c r="P53" s="29"/>
      <c r="Q53" s="23"/>
      <c r="R53" s="47"/>
      <c r="S53" s="41">
        <f>100/5</f>
        <v>20</v>
      </c>
      <c r="T53" s="21">
        <f t="shared" ref="T53:T55" si="33">R53*S53</f>
        <v>0</v>
      </c>
      <c r="U53" s="29"/>
      <c r="V53" s="23"/>
      <c r="W53" s="20"/>
      <c r="X53" s="41">
        <f>100/5</f>
        <v>20</v>
      </c>
      <c r="Y53" s="21">
        <f t="shared" ref="Y53:Y55" si="34">W53*X53</f>
        <v>0</v>
      </c>
      <c r="Z53" s="21">
        <f t="shared" ref="Z53:Z55" si="35">O53+T53+Y53</f>
        <v>0</v>
      </c>
      <c r="AA53" s="239"/>
    </row>
    <row r="54" spans="1:27" ht="64" customHeight="1" x14ac:dyDescent="0.35">
      <c r="A54" s="208"/>
      <c r="B54" s="211"/>
      <c r="C54" s="94" t="s">
        <v>217</v>
      </c>
      <c r="D54" s="88" t="s">
        <v>201</v>
      </c>
      <c r="E54" s="89" t="s">
        <v>65</v>
      </c>
      <c r="F54" s="90" t="s">
        <v>10</v>
      </c>
      <c r="G54" s="90">
        <v>2</v>
      </c>
      <c r="H54" s="97" t="s">
        <v>118</v>
      </c>
      <c r="I54" s="91">
        <v>46054</v>
      </c>
      <c r="J54" s="91">
        <v>46387</v>
      </c>
      <c r="K54" s="29"/>
      <c r="L54" s="23"/>
      <c r="M54" s="20"/>
      <c r="N54" s="41">
        <f t="shared" ref="N54:N56" si="36">100/5</f>
        <v>20</v>
      </c>
      <c r="O54" s="21">
        <f>M54*N54</f>
        <v>0</v>
      </c>
      <c r="P54" s="29"/>
      <c r="Q54" s="23"/>
      <c r="R54" s="47"/>
      <c r="S54" s="41">
        <f t="shared" ref="S54:S56" si="37">100/5</f>
        <v>20</v>
      </c>
      <c r="T54" s="21">
        <f t="shared" si="33"/>
        <v>0</v>
      </c>
      <c r="U54" s="29"/>
      <c r="V54" s="23"/>
      <c r="W54" s="20"/>
      <c r="X54" s="41">
        <f t="shared" ref="X54:X56" si="38">100/5</f>
        <v>20</v>
      </c>
      <c r="Y54" s="21">
        <f t="shared" si="34"/>
        <v>0</v>
      </c>
      <c r="Z54" s="21">
        <f t="shared" si="35"/>
        <v>0</v>
      </c>
      <c r="AA54" s="240"/>
    </row>
    <row r="55" spans="1:27" ht="65.150000000000006" customHeight="1" x14ac:dyDescent="0.35">
      <c r="A55" s="208"/>
      <c r="B55" s="211"/>
      <c r="C55" s="94" t="s">
        <v>218</v>
      </c>
      <c r="D55" s="103" t="s">
        <v>202</v>
      </c>
      <c r="E55" s="103" t="s">
        <v>203</v>
      </c>
      <c r="F55" s="97" t="s">
        <v>23</v>
      </c>
      <c r="G55" s="97">
        <v>3</v>
      </c>
      <c r="H55" s="97" t="s">
        <v>118</v>
      </c>
      <c r="I55" s="108">
        <v>46054</v>
      </c>
      <c r="J55" s="108">
        <v>46387</v>
      </c>
      <c r="K55" s="2"/>
      <c r="L55" s="23"/>
      <c r="M55" s="20"/>
      <c r="N55" s="41">
        <f t="shared" si="36"/>
        <v>20</v>
      </c>
      <c r="O55" s="21">
        <f>M55*N55</f>
        <v>0</v>
      </c>
      <c r="P55" s="2"/>
      <c r="Q55" s="23"/>
      <c r="R55" s="47"/>
      <c r="S55" s="41">
        <f t="shared" si="37"/>
        <v>20</v>
      </c>
      <c r="T55" s="21">
        <f t="shared" si="33"/>
        <v>0</v>
      </c>
      <c r="U55" s="2"/>
      <c r="V55" s="23"/>
      <c r="W55" s="20"/>
      <c r="X55" s="41">
        <f t="shared" si="38"/>
        <v>20</v>
      </c>
      <c r="Y55" s="21">
        <f t="shared" si="34"/>
        <v>0</v>
      </c>
      <c r="Z55" s="21">
        <f t="shared" si="35"/>
        <v>0</v>
      </c>
      <c r="AA55" s="240"/>
    </row>
    <row r="56" spans="1:27" ht="47.15" customHeight="1" thickBot="1" x14ac:dyDescent="0.4">
      <c r="A56" s="116">
        <v>2</v>
      </c>
      <c r="B56" s="115" t="s">
        <v>120</v>
      </c>
      <c r="C56" s="94" t="s">
        <v>219</v>
      </c>
      <c r="D56" s="112" t="s">
        <v>204</v>
      </c>
      <c r="E56" s="112" t="s">
        <v>205</v>
      </c>
      <c r="F56" s="112" t="s">
        <v>23</v>
      </c>
      <c r="G56" s="115">
        <v>2</v>
      </c>
      <c r="H56" s="113" t="s">
        <v>118</v>
      </c>
      <c r="I56" s="114">
        <v>46054</v>
      </c>
      <c r="J56" s="114">
        <v>46387</v>
      </c>
      <c r="K56" s="2"/>
      <c r="L56" s="23"/>
      <c r="M56" s="20"/>
      <c r="N56" s="41">
        <f t="shared" si="36"/>
        <v>20</v>
      </c>
      <c r="O56" s="21">
        <f>M56*N56</f>
        <v>0</v>
      </c>
      <c r="P56" s="2"/>
      <c r="Q56" s="23"/>
      <c r="R56" s="47"/>
      <c r="S56" s="41">
        <f t="shared" si="37"/>
        <v>20</v>
      </c>
      <c r="T56" s="21">
        <f t="shared" ref="T56" si="39">R56*S56</f>
        <v>0</v>
      </c>
      <c r="U56" s="2"/>
      <c r="V56" s="23"/>
      <c r="W56" s="20"/>
      <c r="X56" s="41">
        <f t="shared" si="38"/>
        <v>20</v>
      </c>
      <c r="Y56" s="21">
        <f t="shared" ref="Y56" si="40">W56*X56</f>
        <v>0</v>
      </c>
      <c r="Z56" s="21">
        <f t="shared" ref="Z56" si="41">O56+T56+Y56</f>
        <v>0</v>
      </c>
      <c r="AA56" s="241"/>
    </row>
    <row r="57" spans="1:27" ht="45" customHeight="1" x14ac:dyDescent="0.35">
      <c r="A57" s="179" t="s">
        <v>122</v>
      </c>
      <c r="B57" s="180"/>
      <c r="C57" s="180"/>
      <c r="D57" s="180"/>
      <c r="E57" s="180"/>
      <c r="F57" s="180"/>
      <c r="G57" s="180"/>
      <c r="H57" s="180"/>
      <c r="I57" s="180"/>
      <c r="J57" s="181"/>
      <c r="K57" s="216" t="s">
        <v>88</v>
      </c>
      <c r="L57" s="202"/>
      <c r="M57" s="202"/>
      <c r="N57" s="202"/>
      <c r="O57" s="203"/>
      <c r="P57" s="223" t="s">
        <v>89</v>
      </c>
      <c r="Q57" s="223"/>
      <c r="R57" s="223"/>
      <c r="S57" s="223"/>
      <c r="T57" s="224"/>
      <c r="U57" s="221" t="s">
        <v>88</v>
      </c>
      <c r="V57" s="221"/>
      <c r="W57" s="221"/>
      <c r="X57" s="221"/>
      <c r="Y57" s="222"/>
      <c r="Z57" s="231" t="s">
        <v>90</v>
      </c>
      <c r="AA57" s="232"/>
    </row>
    <row r="58" spans="1:27" ht="23.15" customHeight="1" x14ac:dyDescent="0.35">
      <c r="A58" s="182"/>
      <c r="B58" s="183"/>
      <c r="C58" s="183"/>
      <c r="D58" s="183"/>
      <c r="E58" s="183"/>
      <c r="F58" s="183"/>
      <c r="G58" s="183"/>
      <c r="H58" s="183"/>
      <c r="I58" s="183"/>
      <c r="J58" s="184"/>
      <c r="K58" s="217" t="s">
        <v>92</v>
      </c>
      <c r="L58" s="199"/>
      <c r="M58" s="199"/>
      <c r="N58" s="199"/>
      <c r="O58" s="200"/>
      <c r="P58" s="225" t="s">
        <v>92</v>
      </c>
      <c r="Q58" s="226"/>
      <c r="R58" s="226"/>
      <c r="S58" s="226"/>
      <c r="T58" s="227"/>
      <c r="U58" s="228" t="s">
        <v>92</v>
      </c>
      <c r="V58" s="229"/>
      <c r="W58" s="229"/>
      <c r="X58" s="229"/>
      <c r="Y58" s="230"/>
      <c r="Z58" s="232"/>
      <c r="AA58" s="232"/>
    </row>
    <row r="59" spans="1:27" ht="45.5" thickBot="1" x14ac:dyDescent="0.4">
      <c r="A59" s="4" t="s">
        <v>81</v>
      </c>
      <c r="B59" s="5" t="s">
        <v>0</v>
      </c>
      <c r="C59" s="5" t="s">
        <v>81</v>
      </c>
      <c r="D59" s="27" t="s">
        <v>1</v>
      </c>
      <c r="E59" s="27" t="s">
        <v>2</v>
      </c>
      <c r="F59" s="27" t="s">
        <v>3</v>
      </c>
      <c r="G59" s="27" t="s">
        <v>4</v>
      </c>
      <c r="H59" s="27" t="s">
        <v>5</v>
      </c>
      <c r="I59" s="28" t="s">
        <v>6</v>
      </c>
      <c r="J59" s="28" t="s">
        <v>7</v>
      </c>
      <c r="K59" s="7" t="s">
        <v>82</v>
      </c>
      <c r="L59" s="7" t="s">
        <v>86</v>
      </c>
      <c r="M59" s="8" t="s">
        <v>83</v>
      </c>
      <c r="N59" s="8" t="s">
        <v>84</v>
      </c>
      <c r="O59" s="9" t="s">
        <v>85</v>
      </c>
      <c r="P59" s="10" t="s">
        <v>82</v>
      </c>
      <c r="Q59" s="10" t="s">
        <v>86</v>
      </c>
      <c r="R59" s="59" t="s">
        <v>83</v>
      </c>
      <c r="S59" s="11" t="s">
        <v>84</v>
      </c>
      <c r="T59" s="12" t="s">
        <v>85</v>
      </c>
      <c r="U59" s="13" t="s">
        <v>82</v>
      </c>
      <c r="V59" s="13" t="s">
        <v>86</v>
      </c>
      <c r="W59" s="14" t="s">
        <v>83</v>
      </c>
      <c r="X59" s="14" t="s">
        <v>84</v>
      </c>
      <c r="Y59" s="15" t="s">
        <v>85</v>
      </c>
      <c r="Z59" s="233"/>
      <c r="AA59" s="233"/>
    </row>
    <row r="60" spans="1:27" ht="70" x14ac:dyDescent="0.35">
      <c r="A60" s="208">
        <v>1</v>
      </c>
      <c r="B60" s="211" t="s">
        <v>53</v>
      </c>
      <c r="C60" s="94" t="s">
        <v>220</v>
      </c>
      <c r="D60" s="119" t="s">
        <v>17</v>
      </c>
      <c r="E60" s="119" t="s">
        <v>18</v>
      </c>
      <c r="F60" s="121" t="s">
        <v>8</v>
      </c>
      <c r="G60" s="122">
        <v>1</v>
      </c>
      <c r="H60" s="90" t="s">
        <v>132</v>
      </c>
      <c r="I60" s="91">
        <v>46054</v>
      </c>
      <c r="J60" s="91">
        <v>46387</v>
      </c>
      <c r="K60" s="23"/>
      <c r="L60" s="23"/>
      <c r="M60" s="20"/>
      <c r="N60" s="41">
        <f>100/10</f>
        <v>10</v>
      </c>
      <c r="O60" s="21">
        <f t="shared" ref="O60:O68" si="42">M60*N60</f>
        <v>0</v>
      </c>
      <c r="P60" s="23"/>
      <c r="Q60" s="23"/>
      <c r="R60" s="47"/>
      <c r="S60" s="41">
        <f>100/10</f>
        <v>10</v>
      </c>
      <c r="T60" s="21">
        <f t="shared" ref="T60:T68" si="43">R60*S60</f>
        <v>0</v>
      </c>
      <c r="U60" s="23"/>
      <c r="V60" s="23"/>
      <c r="W60" s="20"/>
      <c r="X60" s="41">
        <f>100/10</f>
        <v>10</v>
      </c>
      <c r="Y60" s="21">
        <f t="shared" ref="Y60:Y68" si="44">W60*X60</f>
        <v>0</v>
      </c>
      <c r="Z60" s="21">
        <f t="shared" ref="Z60:Z68" si="45">O60+T60+Y60</f>
        <v>0</v>
      </c>
      <c r="AA60" s="234"/>
    </row>
    <row r="61" spans="1:27" ht="28" x14ac:dyDescent="0.35">
      <c r="A61" s="208"/>
      <c r="B61" s="211"/>
      <c r="C61" s="94" t="s">
        <v>221</v>
      </c>
      <c r="D61" s="103" t="s">
        <v>52</v>
      </c>
      <c r="E61" s="103" t="s">
        <v>140</v>
      </c>
      <c r="F61" s="97" t="s">
        <v>10</v>
      </c>
      <c r="G61" s="98">
        <v>1</v>
      </c>
      <c r="H61" s="90" t="s">
        <v>132</v>
      </c>
      <c r="I61" s="91">
        <v>46054</v>
      </c>
      <c r="J61" s="91">
        <v>46387</v>
      </c>
      <c r="K61" s="2"/>
      <c r="L61" s="23"/>
      <c r="M61" s="20"/>
      <c r="N61" s="41">
        <f t="shared" ref="N61:N68" si="46">100/10</f>
        <v>10</v>
      </c>
      <c r="O61" s="21">
        <f t="shared" si="42"/>
        <v>0</v>
      </c>
      <c r="P61" s="48"/>
      <c r="Q61" s="48"/>
      <c r="R61" s="47"/>
      <c r="S61" s="41">
        <f t="shared" ref="S61:S68" si="47">100/10</f>
        <v>10</v>
      </c>
      <c r="T61" s="21">
        <f t="shared" si="43"/>
        <v>0</v>
      </c>
      <c r="U61" s="2"/>
      <c r="V61" s="23"/>
      <c r="W61" s="20"/>
      <c r="X61" s="41">
        <f t="shared" ref="X61:X68" si="48">100/10</f>
        <v>10</v>
      </c>
      <c r="Y61" s="21">
        <f t="shared" si="44"/>
        <v>0</v>
      </c>
      <c r="Z61" s="21">
        <f t="shared" si="45"/>
        <v>0</v>
      </c>
      <c r="AA61" s="235"/>
    </row>
    <row r="62" spans="1:27" ht="42" x14ac:dyDescent="0.35">
      <c r="A62" s="208"/>
      <c r="B62" s="211"/>
      <c r="C62" s="94" t="s">
        <v>222</v>
      </c>
      <c r="D62" s="88" t="s">
        <v>74</v>
      </c>
      <c r="E62" s="103" t="s">
        <v>54</v>
      </c>
      <c r="F62" s="97" t="s">
        <v>10</v>
      </c>
      <c r="G62" s="97">
        <v>1</v>
      </c>
      <c r="H62" s="90" t="s">
        <v>132</v>
      </c>
      <c r="I62" s="91">
        <v>46054</v>
      </c>
      <c r="J62" s="91">
        <v>46387</v>
      </c>
      <c r="K62" s="2"/>
      <c r="L62" s="23"/>
      <c r="M62" s="20"/>
      <c r="N62" s="41">
        <f t="shared" si="46"/>
        <v>10</v>
      </c>
      <c r="O62" s="21">
        <f t="shared" si="42"/>
        <v>0</v>
      </c>
      <c r="P62" s="49"/>
      <c r="Q62" s="48"/>
      <c r="R62" s="61"/>
      <c r="S62" s="41">
        <f t="shared" si="47"/>
        <v>10</v>
      </c>
      <c r="T62" s="21">
        <f t="shared" si="43"/>
        <v>0</v>
      </c>
      <c r="U62" s="2"/>
      <c r="V62" s="23"/>
      <c r="W62" s="20"/>
      <c r="X62" s="41">
        <f t="shared" si="48"/>
        <v>10</v>
      </c>
      <c r="Y62" s="21">
        <f t="shared" si="44"/>
        <v>0</v>
      </c>
      <c r="Z62" s="21">
        <f t="shared" si="45"/>
        <v>0</v>
      </c>
      <c r="AA62" s="235"/>
    </row>
    <row r="63" spans="1:27" ht="28" x14ac:dyDescent="0.35">
      <c r="A63" s="208">
        <v>2</v>
      </c>
      <c r="B63" s="211" t="s">
        <v>58</v>
      </c>
      <c r="C63" s="94" t="s">
        <v>223</v>
      </c>
      <c r="D63" s="103" t="s">
        <v>229</v>
      </c>
      <c r="E63" s="103" t="s">
        <v>78</v>
      </c>
      <c r="F63" s="97" t="s">
        <v>8</v>
      </c>
      <c r="G63" s="98">
        <v>1</v>
      </c>
      <c r="H63" s="90" t="s">
        <v>132</v>
      </c>
      <c r="I63" s="91">
        <v>46054</v>
      </c>
      <c r="J63" s="91">
        <v>46387</v>
      </c>
      <c r="K63" s="2"/>
      <c r="L63" s="23"/>
      <c r="M63" s="20"/>
      <c r="N63" s="41">
        <f t="shared" si="46"/>
        <v>10</v>
      </c>
      <c r="O63" s="21">
        <f t="shared" si="42"/>
        <v>0</v>
      </c>
      <c r="P63" s="50"/>
      <c r="Q63" s="48"/>
      <c r="R63" s="61"/>
      <c r="S63" s="41">
        <f t="shared" si="47"/>
        <v>10</v>
      </c>
      <c r="T63" s="21">
        <f t="shared" si="43"/>
        <v>0</v>
      </c>
      <c r="U63" s="2"/>
      <c r="V63" s="23"/>
      <c r="W63" s="20"/>
      <c r="X63" s="41">
        <f t="shared" si="48"/>
        <v>10</v>
      </c>
      <c r="Y63" s="21">
        <f t="shared" si="44"/>
        <v>0</v>
      </c>
      <c r="Z63" s="21">
        <f t="shared" si="45"/>
        <v>0</v>
      </c>
      <c r="AA63" s="235"/>
    </row>
    <row r="64" spans="1:27" ht="56" x14ac:dyDescent="0.35">
      <c r="A64" s="208"/>
      <c r="B64" s="211"/>
      <c r="C64" s="94" t="s">
        <v>224</v>
      </c>
      <c r="D64" s="103" t="s">
        <v>56</v>
      </c>
      <c r="E64" s="103" t="s">
        <v>141</v>
      </c>
      <c r="F64" s="97" t="s">
        <v>32</v>
      </c>
      <c r="G64" s="97">
        <v>1</v>
      </c>
      <c r="H64" s="90" t="s">
        <v>132</v>
      </c>
      <c r="I64" s="91">
        <v>46054</v>
      </c>
      <c r="J64" s="91">
        <v>46387</v>
      </c>
      <c r="K64" s="29"/>
      <c r="L64" s="23"/>
      <c r="M64" s="20"/>
      <c r="N64" s="41">
        <f t="shared" si="46"/>
        <v>10</v>
      </c>
      <c r="O64" s="21">
        <f t="shared" si="42"/>
        <v>0</v>
      </c>
      <c r="P64" s="29"/>
      <c r="Q64" s="51"/>
      <c r="R64" s="47"/>
      <c r="S64" s="41">
        <f t="shared" si="47"/>
        <v>10</v>
      </c>
      <c r="T64" s="21">
        <f t="shared" si="43"/>
        <v>0</v>
      </c>
      <c r="U64" s="29"/>
      <c r="V64" s="23"/>
      <c r="W64" s="20"/>
      <c r="X64" s="41">
        <f t="shared" si="48"/>
        <v>10</v>
      </c>
      <c r="Y64" s="21">
        <f t="shared" si="44"/>
        <v>0</v>
      </c>
      <c r="Z64" s="21">
        <f t="shared" si="45"/>
        <v>0</v>
      </c>
      <c r="AA64" s="235"/>
    </row>
    <row r="65" spans="1:27" ht="28" x14ac:dyDescent="0.35">
      <c r="A65" s="208"/>
      <c r="B65" s="211"/>
      <c r="C65" s="94" t="s">
        <v>225</v>
      </c>
      <c r="D65" s="103" t="s">
        <v>57</v>
      </c>
      <c r="E65" s="103" t="s">
        <v>62</v>
      </c>
      <c r="F65" s="97" t="s">
        <v>32</v>
      </c>
      <c r="G65" s="97">
        <v>1</v>
      </c>
      <c r="H65" s="90" t="s">
        <v>132</v>
      </c>
      <c r="I65" s="91">
        <v>46054</v>
      </c>
      <c r="J65" s="91">
        <v>46387</v>
      </c>
      <c r="K65" s="2"/>
      <c r="L65" s="23"/>
      <c r="M65" s="20"/>
      <c r="N65" s="41">
        <f t="shared" si="46"/>
        <v>10</v>
      </c>
      <c r="O65" s="21">
        <f t="shared" si="42"/>
        <v>0</v>
      </c>
      <c r="P65" s="50"/>
      <c r="Q65" s="48"/>
      <c r="R65" s="61"/>
      <c r="S65" s="41">
        <f t="shared" si="47"/>
        <v>10</v>
      </c>
      <c r="T65" s="21">
        <f t="shared" si="43"/>
        <v>0</v>
      </c>
      <c r="U65" s="2"/>
      <c r="V65" s="23"/>
      <c r="W65" s="20"/>
      <c r="X65" s="41">
        <f t="shared" si="48"/>
        <v>10</v>
      </c>
      <c r="Y65" s="21">
        <f t="shared" si="44"/>
        <v>0</v>
      </c>
      <c r="Z65" s="21">
        <f t="shared" si="45"/>
        <v>0</v>
      </c>
      <c r="AA65" s="235"/>
    </row>
    <row r="66" spans="1:27" ht="70" x14ac:dyDescent="0.35">
      <c r="A66" s="123">
        <v>3</v>
      </c>
      <c r="B66" s="105" t="s">
        <v>230</v>
      </c>
      <c r="C66" s="94" t="s">
        <v>226</v>
      </c>
      <c r="D66" s="103" t="s">
        <v>59</v>
      </c>
      <c r="E66" s="103" t="s">
        <v>142</v>
      </c>
      <c r="F66" s="97" t="s">
        <v>8</v>
      </c>
      <c r="G66" s="98">
        <v>1</v>
      </c>
      <c r="H66" s="90" t="s">
        <v>134</v>
      </c>
      <c r="I66" s="91">
        <v>46054</v>
      </c>
      <c r="J66" s="91">
        <v>46387</v>
      </c>
      <c r="K66" s="2"/>
      <c r="L66" s="23"/>
      <c r="M66" s="20"/>
      <c r="N66" s="41">
        <f t="shared" si="46"/>
        <v>10</v>
      </c>
      <c r="O66" s="21">
        <f t="shared" si="42"/>
        <v>0</v>
      </c>
      <c r="P66" s="52"/>
      <c r="Q66" s="52"/>
      <c r="R66" s="56"/>
      <c r="S66" s="41">
        <f t="shared" si="47"/>
        <v>10</v>
      </c>
      <c r="T66" s="21">
        <f t="shared" si="43"/>
        <v>0</v>
      </c>
      <c r="U66" s="2"/>
      <c r="V66" s="23"/>
      <c r="W66" s="20"/>
      <c r="X66" s="41">
        <f t="shared" si="48"/>
        <v>10</v>
      </c>
      <c r="Y66" s="21">
        <f t="shared" si="44"/>
        <v>0</v>
      </c>
      <c r="Z66" s="21">
        <f t="shared" si="45"/>
        <v>0</v>
      </c>
      <c r="AA66" s="235"/>
    </row>
    <row r="67" spans="1:27" ht="84" x14ac:dyDescent="0.35">
      <c r="A67" s="208">
        <v>4</v>
      </c>
      <c r="B67" s="211" t="s">
        <v>61</v>
      </c>
      <c r="C67" s="94" t="s">
        <v>227</v>
      </c>
      <c r="D67" s="103" t="s">
        <v>60</v>
      </c>
      <c r="E67" s="103" t="s">
        <v>143</v>
      </c>
      <c r="F67" s="103" t="s">
        <v>32</v>
      </c>
      <c r="G67" s="97">
        <v>1</v>
      </c>
      <c r="H67" s="90" t="s">
        <v>132</v>
      </c>
      <c r="I67" s="91">
        <v>46054</v>
      </c>
      <c r="J67" s="91">
        <v>46387</v>
      </c>
      <c r="K67" s="2"/>
      <c r="L67" s="23"/>
      <c r="M67" s="20"/>
      <c r="N67" s="41">
        <f t="shared" si="46"/>
        <v>10</v>
      </c>
      <c r="O67" s="21">
        <f t="shared" si="42"/>
        <v>0</v>
      </c>
      <c r="P67" s="2"/>
      <c r="Q67" s="48"/>
      <c r="R67" s="47"/>
      <c r="S67" s="41">
        <f t="shared" si="47"/>
        <v>10</v>
      </c>
      <c r="T67" s="21">
        <f t="shared" si="43"/>
        <v>0</v>
      </c>
      <c r="U67" s="2"/>
      <c r="V67" s="23"/>
      <c r="W67" s="20"/>
      <c r="X67" s="41">
        <f t="shared" si="48"/>
        <v>10</v>
      </c>
      <c r="Y67" s="21">
        <f t="shared" si="44"/>
        <v>0</v>
      </c>
      <c r="Z67" s="21">
        <f t="shared" si="45"/>
        <v>0</v>
      </c>
      <c r="AA67" s="236"/>
    </row>
    <row r="68" spans="1:27" ht="42.5" thickBot="1" x14ac:dyDescent="0.4">
      <c r="A68" s="208"/>
      <c r="B68" s="211"/>
      <c r="C68" s="94" t="s">
        <v>228</v>
      </c>
      <c r="D68" s="103" t="s">
        <v>144</v>
      </c>
      <c r="E68" s="103" t="s">
        <v>145</v>
      </c>
      <c r="F68" s="103" t="s">
        <v>32</v>
      </c>
      <c r="G68" s="97">
        <v>1</v>
      </c>
      <c r="H68" s="90" t="s">
        <v>131</v>
      </c>
      <c r="I68" s="91">
        <v>46054</v>
      </c>
      <c r="J68" s="91">
        <v>46387</v>
      </c>
      <c r="K68" s="2"/>
      <c r="L68" s="25"/>
      <c r="M68" s="20"/>
      <c r="N68" s="41">
        <f t="shared" si="46"/>
        <v>10</v>
      </c>
      <c r="O68" s="21">
        <f t="shared" si="42"/>
        <v>0</v>
      </c>
      <c r="P68" s="2"/>
      <c r="Q68" s="25"/>
      <c r="R68" s="47"/>
      <c r="S68" s="41">
        <f t="shared" si="47"/>
        <v>10</v>
      </c>
      <c r="T68" s="21">
        <f t="shared" si="43"/>
        <v>0</v>
      </c>
      <c r="U68" s="2"/>
      <c r="V68" s="25"/>
      <c r="W68" s="20"/>
      <c r="X68" s="41">
        <f t="shared" si="48"/>
        <v>10</v>
      </c>
      <c r="Y68" s="21">
        <f t="shared" si="44"/>
        <v>0</v>
      </c>
      <c r="Z68" s="21">
        <f t="shared" si="45"/>
        <v>0</v>
      </c>
      <c r="AA68" s="26">
        <f>SUM(Z60:Z68)</f>
        <v>0</v>
      </c>
    </row>
    <row r="69" spans="1:27" ht="45" customHeight="1" x14ac:dyDescent="0.35">
      <c r="A69" s="179" t="s">
        <v>125</v>
      </c>
      <c r="B69" s="180"/>
      <c r="C69" s="180"/>
      <c r="D69" s="180"/>
      <c r="E69" s="180"/>
      <c r="F69" s="180"/>
      <c r="G69" s="180"/>
      <c r="H69" s="180"/>
      <c r="I69" s="180"/>
      <c r="J69" s="180"/>
      <c r="K69" s="216" t="s">
        <v>88</v>
      </c>
      <c r="L69" s="202"/>
      <c r="M69" s="202"/>
      <c r="N69" s="202"/>
      <c r="O69" s="203"/>
      <c r="P69" s="265" t="s">
        <v>89</v>
      </c>
      <c r="Q69" s="223"/>
      <c r="R69" s="223"/>
      <c r="S69" s="223"/>
      <c r="T69" s="224"/>
      <c r="U69" s="221" t="s">
        <v>88</v>
      </c>
      <c r="V69" s="221"/>
      <c r="W69" s="221"/>
      <c r="X69" s="221"/>
      <c r="Y69" s="222"/>
      <c r="Z69" s="231" t="s">
        <v>90</v>
      </c>
      <c r="AA69" s="231"/>
    </row>
    <row r="70" spans="1:27" ht="23.15" customHeight="1" x14ac:dyDescent="0.35">
      <c r="A70" s="182"/>
      <c r="B70" s="183"/>
      <c r="C70" s="183"/>
      <c r="D70" s="183"/>
      <c r="E70" s="183"/>
      <c r="F70" s="183"/>
      <c r="G70" s="183"/>
      <c r="H70" s="183"/>
      <c r="I70" s="183"/>
      <c r="J70" s="183"/>
      <c r="K70" s="217" t="s">
        <v>92</v>
      </c>
      <c r="L70" s="199"/>
      <c r="M70" s="199"/>
      <c r="N70" s="199"/>
      <c r="O70" s="200"/>
      <c r="P70" s="226" t="s">
        <v>92</v>
      </c>
      <c r="Q70" s="226"/>
      <c r="R70" s="226"/>
      <c r="S70" s="226"/>
      <c r="T70" s="227"/>
      <c r="U70" s="228" t="s">
        <v>92</v>
      </c>
      <c r="V70" s="229"/>
      <c r="W70" s="229"/>
      <c r="X70" s="229"/>
      <c r="Y70" s="230"/>
      <c r="Z70" s="232"/>
      <c r="AA70" s="232"/>
    </row>
    <row r="71" spans="1:27" ht="45.5" thickBot="1" x14ac:dyDescent="0.4">
      <c r="A71" s="4" t="s">
        <v>81</v>
      </c>
      <c r="B71" s="5" t="s">
        <v>0</v>
      </c>
      <c r="C71" s="5" t="s">
        <v>81</v>
      </c>
      <c r="D71" s="27" t="s">
        <v>1</v>
      </c>
      <c r="E71" s="27" t="s">
        <v>2</v>
      </c>
      <c r="F71" s="27" t="s">
        <v>3</v>
      </c>
      <c r="G71" s="27" t="s">
        <v>4</v>
      </c>
      <c r="H71" s="27" t="s">
        <v>5</v>
      </c>
      <c r="I71" s="28" t="s">
        <v>6</v>
      </c>
      <c r="J71" s="32" t="s">
        <v>7</v>
      </c>
      <c r="K71" s="33" t="s">
        <v>82</v>
      </c>
      <c r="L71" s="7" t="s">
        <v>86</v>
      </c>
      <c r="M71" s="8" t="s">
        <v>83</v>
      </c>
      <c r="N71" s="8" t="s">
        <v>84</v>
      </c>
      <c r="O71" s="9" t="s">
        <v>85</v>
      </c>
      <c r="P71" s="34" t="s">
        <v>82</v>
      </c>
      <c r="Q71" s="10" t="s">
        <v>86</v>
      </c>
      <c r="R71" s="59" t="s">
        <v>83</v>
      </c>
      <c r="S71" s="11" t="s">
        <v>84</v>
      </c>
      <c r="T71" s="12" t="s">
        <v>85</v>
      </c>
      <c r="U71" s="13" t="s">
        <v>82</v>
      </c>
      <c r="V71" s="13" t="s">
        <v>86</v>
      </c>
      <c r="W71" s="14" t="s">
        <v>83</v>
      </c>
      <c r="X71" s="14" t="s">
        <v>84</v>
      </c>
      <c r="Y71" s="15" t="s">
        <v>85</v>
      </c>
      <c r="Z71" s="233"/>
      <c r="AA71" s="233"/>
    </row>
    <row r="72" spans="1:27" ht="64" customHeight="1" x14ac:dyDescent="0.35">
      <c r="A72" s="208">
        <v>1</v>
      </c>
      <c r="B72" s="211" t="s">
        <v>45</v>
      </c>
      <c r="C72" s="94" t="s">
        <v>231</v>
      </c>
      <c r="D72" s="88" t="s">
        <v>46</v>
      </c>
      <c r="E72" s="88" t="s">
        <v>126</v>
      </c>
      <c r="F72" s="104" t="s">
        <v>23</v>
      </c>
      <c r="G72" s="104">
        <v>4</v>
      </c>
      <c r="H72" s="105" t="s">
        <v>64</v>
      </c>
      <c r="I72" s="91">
        <v>46054</v>
      </c>
      <c r="J72" s="91">
        <v>46387</v>
      </c>
      <c r="K72" s="18"/>
      <c r="L72" s="19"/>
      <c r="M72" s="20"/>
      <c r="N72" s="21"/>
      <c r="O72" s="21">
        <f>M72*N72</f>
        <v>0</v>
      </c>
      <c r="P72" s="52"/>
      <c r="Q72" s="52"/>
      <c r="R72" s="56"/>
      <c r="S72" s="21"/>
      <c r="T72" s="21">
        <f t="shared" ref="T72:T75" si="49">R72*S72</f>
        <v>0</v>
      </c>
      <c r="U72" s="2"/>
      <c r="V72" s="23"/>
      <c r="W72" s="20"/>
      <c r="X72" s="41">
        <f>100/4</f>
        <v>25</v>
      </c>
      <c r="Y72" s="21">
        <f t="shared" ref="Y72:Y75" si="50">W72*X72</f>
        <v>0</v>
      </c>
      <c r="Z72" s="21">
        <f t="shared" ref="Z72:Z75" si="51">O72+T72+Y72</f>
        <v>0</v>
      </c>
      <c r="AA72" s="234"/>
    </row>
    <row r="73" spans="1:27" ht="54" customHeight="1" x14ac:dyDescent="0.35">
      <c r="A73" s="208"/>
      <c r="B73" s="211"/>
      <c r="C73" s="94" t="s">
        <v>232</v>
      </c>
      <c r="D73" s="88" t="s">
        <v>47</v>
      </c>
      <c r="E73" s="88" t="s">
        <v>48</v>
      </c>
      <c r="F73" s="104" t="s">
        <v>23</v>
      </c>
      <c r="G73" s="104">
        <v>4</v>
      </c>
      <c r="H73" s="105" t="s">
        <v>64</v>
      </c>
      <c r="I73" s="91">
        <v>46054</v>
      </c>
      <c r="J73" s="91">
        <v>46387</v>
      </c>
      <c r="K73" s="2"/>
      <c r="L73" s="23"/>
      <c r="M73" s="20"/>
      <c r="N73" s="21"/>
      <c r="O73" s="21">
        <f>M73*N73</f>
        <v>0</v>
      </c>
      <c r="P73" s="52"/>
      <c r="Q73" s="52"/>
      <c r="R73" s="56"/>
      <c r="S73" s="21"/>
      <c r="T73" s="21">
        <f t="shared" si="49"/>
        <v>0</v>
      </c>
      <c r="U73" s="2"/>
      <c r="V73" s="23"/>
      <c r="W73" s="20"/>
      <c r="X73" s="41">
        <f t="shared" ref="X73:X75" si="52">100/4</f>
        <v>25</v>
      </c>
      <c r="Y73" s="21">
        <f t="shared" si="50"/>
        <v>0</v>
      </c>
      <c r="Z73" s="21">
        <f t="shared" si="51"/>
        <v>0</v>
      </c>
      <c r="AA73" s="235"/>
    </row>
    <row r="74" spans="1:27" ht="64" customHeight="1" x14ac:dyDescent="0.35">
      <c r="A74" s="116">
        <v>2</v>
      </c>
      <c r="B74" s="115" t="s">
        <v>79</v>
      </c>
      <c r="C74" s="117" t="s">
        <v>233</v>
      </c>
      <c r="D74" s="118" t="s">
        <v>149</v>
      </c>
      <c r="E74" s="118" t="s">
        <v>80</v>
      </c>
      <c r="F74" s="115" t="s">
        <v>23</v>
      </c>
      <c r="G74" s="115">
        <v>2</v>
      </c>
      <c r="H74" s="118" t="s">
        <v>146</v>
      </c>
      <c r="I74" s="108">
        <v>46054</v>
      </c>
      <c r="J74" s="108">
        <v>46387</v>
      </c>
      <c r="K74" s="38"/>
      <c r="L74" s="39"/>
      <c r="M74" s="24"/>
      <c r="N74" s="46"/>
      <c r="O74" s="37">
        <f>M74*N74</f>
        <v>0</v>
      </c>
      <c r="P74" s="38"/>
      <c r="Q74" s="39"/>
      <c r="R74" s="57"/>
      <c r="S74" s="46"/>
      <c r="T74" s="37">
        <f t="shared" ref="T74" si="53">R74*S74</f>
        <v>0</v>
      </c>
      <c r="U74" s="38"/>
      <c r="V74" s="39"/>
      <c r="W74" s="24"/>
      <c r="X74" s="41">
        <f t="shared" si="52"/>
        <v>25</v>
      </c>
      <c r="Y74" s="46">
        <f t="shared" ref="Y74" si="54">W74*X74</f>
        <v>0</v>
      </c>
      <c r="Z74" s="46">
        <f t="shared" ref="Z74" si="55">O74+T74+Y74</f>
        <v>0</v>
      </c>
      <c r="AA74" s="236"/>
    </row>
    <row r="75" spans="1:27" ht="70" x14ac:dyDescent="0.35">
      <c r="A75" s="116">
        <v>3</v>
      </c>
      <c r="B75" s="115" t="s">
        <v>127</v>
      </c>
      <c r="C75" s="117" t="s">
        <v>234</v>
      </c>
      <c r="D75" s="118" t="s">
        <v>147</v>
      </c>
      <c r="E75" s="118" t="s">
        <v>148</v>
      </c>
      <c r="F75" s="115" t="s">
        <v>23</v>
      </c>
      <c r="G75" s="115">
        <v>2</v>
      </c>
      <c r="H75" s="118" t="s">
        <v>146</v>
      </c>
      <c r="I75" s="108">
        <v>46054</v>
      </c>
      <c r="J75" s="108">
        <v>46387</v>
      </c>
      <c r="K75" s="38"/>
      <c r="L75" s="39"/>
      <c r="M75" s="24"/>
      <c r="N75" s="46"/>
      <c r="O75" s="37">
        <f>M75*N75</f>
        <v>0</v>
      </c>
      <c r="P75" s="38"/>
      <c r="Q75" s="39"/>
      <c r="R75" s="57"/>
      <c r="S75" s="46"/>
      <c r="T75" s="37">
        <f t="shared" si="49"/>
        <v>0</v>
      </c>
      <c r="U75" s="38"/>
      <c r="V75" s="39"/>
      <c r="W75" s="24"/>
      <c r="X75" s="41">
        <f t="shared" si="52"/>
        <v>25</v>
      </c>
      <c r="Y75" s="46">
        <f t="shared" si="50"/>
        <v>0</v>
      </c>
      <c r="Z75" s="46">
        <f t="shared" si="51"/>
        <v>0</v>
      </c>
      <c r="AA75" s="45">
        <f>SUM(Z72:Z75)</f>
        <v>0</v>
      </c>
    </row>
    <row r="76" spans="1:27" ht="37" customHeight="1" x14ac:dyDescent="0.35">
      <c r="A76" s="253"/>
      <c r="B76" s="254"/>
      <c r="C76" s="254"/>
      <c r="D76" s="254"/>
      <c r="E76" s="254"/>
      <c r="F76" s="254"/>
      <c r="G76" s="254"/>
      <c r="H76" s="254"/>
      <c r="I76" s="254"/>
      <c r="J76" s="254"/>
      <c r="K76" s="254"/>
      <c r="L76" s="254"/>
      <c r="M76" s="254"/>
      <c r="N76" s="254"/>
      <c r="O76" s="254"/>
      <c r="P76" s="254"/>
      <c r="Q76" s="254"/>
      <c r="R76" s="254"/>
      <c r="S76" s="254"/>
      <c r="T76" s="254"/>
      <c r="U76" s="255"/>
      <c r="V76" s="250" t="s">
        <v>97</v>
      </c>
      <c r="W76" s="251"/>
      <c r="X76" s="251"/>
      <c r="Y76" s="251"/>
      <c r="Z76" s="252"/>
      <c r="AA76" s="40" t="e">
        <f>SUM(AA15,AA33,AA68,#REF!,AA49,AA75)</f>
        <v>#REF!</v>
      </c>
    </row>
  </sheetData>
  <autoFilter ref="A7:AA76" xr:uid="{E5679895-92BE-714E-9B46-A203D03DE0FD}"/>
  <mergeCells count="115">
    <mergeCell ref="K16:O16"/>
    <mergeCell ref="K5:O5"/>
    <mergeCell ref="V76:Z76"/>
    <mergeCell ref="A76:U76"/>
    <mergeCell ref="C1:X3"/>
    <mergeCell ref="Y1:AA1"/>
    <mergeCell ref="Y2:AA2"/>
    <mergeCell ref="Y3:AA3"/>
    <mergeCell ref="Z57:Z59"/>
    <mergeCell ref="Z16:Z18"/>
    <mergeCell ref="Z40:Z42"/>
    <mergeCell ref="Z69:Z71"/>
    <mergeCell ref="AA5:AA7"/>
    <mergeCell ref="AA29:AA31"/>
    <mergeCell ref="AA57:AA59"/>
    <mergeCell ref="AA16:AA18"/>
    <mergeCell ref="AA72:AA74"/>
    <mergeCell ref="P70:T70"/>
    <mergeCell ref="U70:Y70"/>
    <mergeCell ref="P69:T69"/>
    <mergeCell ref="K69:O69"/>
    <mergeCell ref="U69:Y69"/>
    <mergeCell ref="AA40:AA42"/>
    <mergeCell ref="AA69:AA71"/>
    <mergeCell ref="AA8:AA14"/>
    <mergeCell ref="AA60:AA67"/>
    <mergeCell ref="AA19:AA28"/>
    <mergeCell ref="AA43:AA48"/>
    <mergeCell ref="AA34:AA36"/>
    <mergeCell ref="AA37:AA38"/>
    <mergeCell ref="P17:T17"/>
    <mergeCell ref="U17:Y17"/>
    <mergeCell ref="P41:T41"/>
    <mergeCell ref="U41:Y41"/>
    <mergeCell ref="P40:T40"/>
    <mergeCell ref="Z50:Z52"/>
    <mergeCell ref="AA50:AA52"/>
    <mergeCell ref="AA53:AA56"/>
    <mergeCell ref="Z34:Z36"/>
    <mergeCell ref="P34:T34"/>
    <mergeCell ref="U34:Y34"/>
    <mergeCell ref="P58:T58"/>
    <mergeCell ref="U58:Y58"/>
    <mergeCell ref="P35:T35"/>
    <mergeCell ref="U35:Y35"/>
    <mergeCell ref="Z5:Z7"/>
    <mergeCell ref="P30:T30"/>
    <mergeCell ref="U30:Y30"/>
    <mergeCell ref="Z29:Z31"/>
    <mergeCell ref="U5:Y5"/>
    <mergeCell ref="U29:Y29"/>
    <mergeCell ref="P5:T5"/>
    <mergeCell ref="P6:T6"/>
    <mergeCell ref="U6:Y6"/>
    <mergeCell ref="P29:T29"/>
    <mergeCell ref="P16:T16"/>
    <mergeCell ref="U16:Y16"/>
    <mergeCell ref="B38:B39"/>
    <mergeCell ref="A38:A39"/>
    <mergeCell ref="K50:O50"/>
    <mergeCell ref="A40:J41"/>
    <mergeCell ref="K57:O57"/>
    <mergeCell ref="K41:O41"/>
    <mergeCell ref="U57:Y57"/>
    <mergeCell ref="U40:Y40"/>
    <mergeCell ref="P57:T57"/>
    <mergeCell ref="P50:T50"/>
    <mergeCell ref="U50:Y50"/>
    <mergeCell ref="P51:T51"/>
    <mergeCell ref="U51:Y51"/>
    <mergeCell ref="K58:O58"/>
    <mergeCell ref="K51:O51"/>
    <mergeCell ref="K40:O40"/>
    <mergeCell ref="A72:A73"/>
    <mergeCell ref="B72:B73"/>
    <mergeCell ref="A43:A44"/>
    <mergeCell ref="B43:B44"/>
    <mergeCell ref="A46:A48"/>
    <mergeCell ref="B46:B48"/>
    <mergeCell ref="A69:J70"/>
    <mergeCell ref="A50:J51"/>
    <mergeCell ref="A67:A68"/>
    <mergeCell ref="B67:B68"/>
    <mergeCell ref="A57:J58"/>
    <mergeCell ref="A60:A62"/>
    <mergeCell ref="B60:B62"/>
    <mergeCell ref="A63:A65"/>
    <mergeCell ref="B63:B65"/>
    <mergeCell ref="A53:A55"/>
    <mergeCell ref="B53:B55"/>
    <mergeCell ref="K70:O70"/>
    <mergeCell ref="B32:B33"/>
    <mergeCell ref="A32:A33"/>
    <mergeCell ref="A34:J35"/>
    <mergeCell ref="A1:B3"/>
    <mergeCell ref="A4:O4"/>
    <mergeCell ref="A5:J6"/>
    <mergeCell ref="K6:O6"/>
    <mergeCell ref="K29:O29"/>
    <mergeCell ref="A8:A9"/>
    <mergeCell ref="B8:B9"/>
    <mergeCell ref="A11:A12"/>
    <mergeCell ref="B11:B12"/>
    <mergeCell ref="A14:A15"/>
    <mergeCell ref="B14:B15"/>
    <mergeCell ref="A24:A27"/>
    <mergeCell ref="A29:J30"/>
    <mergeCell ref="K17:O17"/>
    <mergeCell ref="A16:J17"/>
    <mergeCell ref="B24:B27"/>
    <mergeCell ref="B19:B21"/>
    <mergeCell ref="A19:A21"/>
    <mergeCell ref="K34:O34"/>
    <mergeCell ref="K35:O35"/>
    <mergeCell ref="K30:O30"/>
  </mergeCells>
  <phoneticPr fontId="25" type="noConversion"/>
  <dataValidations count="3">
    <dataValidation allowBlank="1" showInputMessage="1" showErrorMessage="1" promptTitle="Evidencia" prompt="Ingrese el nombre de la evidencia" sqref="K7 P31 K59 K18 K42 K71 P7 P42 P18 U31 P59 U42 U7 U18 U71 U59 P71 K31 U36 P36 K36 K52 P52 U52" xr:uid="{E565B796-9565-4A43-80E8-6ECFCE5291B7}"/>
    <dataValidation allowBlank="1" showInputMessage="1" showErrorMessage="1" promptTitle="Validación OAP" prompt="Breve descripción de la revisión realizada por el enlace OAP" sqref="L7 Q31 L59 L18 L42 L71 Q7 Q42 Q18 V31 Q59 V42 V7 V18 V71 V59 Q71 L31 V36 Q36 L36 L52 Q52 V52" xr:uid="{5306CAF8-2E8C-2343-A67D-EAE1936C94D8}"/>
    <dataValidation allowBlank="1" showInputMessage="1" showErrorMessage="1" promptTitle="Avance real acción" prompt="Reporte del avance real cuantitativo de la acción " sqref="M7:O7 R31:T31 M59:O59 M18:O18 M42:O42 M71:O71 R7:T7 R42:T42 W7:Y7 R18:T18 R59:T59 W31:Y31 R71:T71 W71:Y71 W42:Y42 W18:Y18 W59:Y59 M31:O31 R36:T36 W36:Y36 M36:O36 M52:O52 R52:T52 W52:Y52" xr:uid="{0C69E9AB-499F-7D48-B224-FB071578583F}"/>
  </dataValidations>
  <printOptions horizontalCentered="1"/>
  <pageMargins left="0.25" right="0.25" top="0.75" bottom="0.75" header="0.3" footer="0.3"/>
  <pageSetup paperSize="3" scale="81" orientation="landscape" r:id="rId1"/>
  <headerFooter>
    <oddFooter>&amp;C&amp;"Calibri,Normal"&amp;K000000Página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17E35-E759-4FAB-860C-8D711793BCB7}">
  <dimension ref="A1:M72"/>
  <sheetViews>
    <sheetView tabSelected="1" topLeftCell="F5" zoomScale="69" zoomScaleNormal="70" workbookViewId="0">
      <selection activeCell="K12" sqref="K12:M12"/>
    </sheetView>
  </sheetViews>
  <sheetFormatPr baseColWidth="10" defaultRowHeight="14.5" x14ac:dyDescent="0.35"/>
  <cols>
    <col min="1" max="1" width="11.453125" customWidth="1"/>
    <col min="2" max="2" width="30.1796875" customWidth="1"/>
    <col min="3" max="3" width="30.1796875" hidden="1" customWidth="1"/>
    <col min="4" max="4" width="55.26953125" customWidth="1"/>
    <col min="5" max="5" width="39.81640625" customWidth="1"/>
    <col min="6" max="6" width="20.1796875" customWidth="1"/>
    <col min="7" max="7" width="11.453125" customWidth="1"/>
    <col min="8" max="8" width="19.1796875" customWidth="1"/>
    <col min="9" max="9" width="15.81640625" customWidth="1"/>
    <col min="10" max="10" width="22.81640625" customWidth="1"/>
    <col min="11" max="11" width="39.7265625" style="165" customWidth="1"/>
    <col min="12" max="12" width="49.26953125" customWidth="1"/>
    <col min="13" max="13" width="21.453125" style="163" customWidth="1"/>
  </cols>
  <sheetData>
    <row r="1" spans="1:13" x14ac:dyDescent="0.35">
      <c r="A1" s="194" t="s">
        <v>113</v>
      </c>
      <c r="B1" s="195"/>
      <c r="C1" s="195"/>
      <c r="D1" s="195"/>
      <c r="E1" s="195"/>
      <c r="F1" s="195"/>
      <c r="G1" s="195"/>
      <c r="H1" s="195"/>
      <c r="I1" s="195"/>
      <c r="J1" s="196"/>
      <c r="K1" s="268" t="s">
        <v>239</v>
      </c>
      <c r="L1" s="268"/>
      <c r="M1" s="268"/>
    </row>
    <row r="2" spans="1:13" x14ac:dyDescent="0.35">
      <c r="A2" s="182"/>
      <c r="B2" s="183"/>
      <c r="C2" s="183"/>
      <c r="D2" s="183"/>
      <c r="E2" s="183"/>
      <c r="F2" s="183"/>
      <c r="G2" s="183"/>
      <c r="H2" s="183"/>
      <c r="I2" s="183"/>
      <c r="J2" s="197"/>
      <c r="K2" s="267" t="s">
        <v>240</v>
      </c>
      <c r="L2" s="267"/>
      <c r="M2" s="267"/>
    </row>
    <row r="3" spans="1:13" ht="30.5" thickBot="1" x14ac:dyDescent="0.4">
      <c r="A3" s="4" t="s">
        <v>81</v>
      </c>
      <c r="B3" s="5" t="s">
        <v>0</v>
      </c>
      <c r="C3" s="5" t="s">
        <v>81</v>
      </c>
      <c r="D3" s="5" t="s">
        <v>1</v>
      </c>
      <c r="E3" s="5" t="s">
        <v>2</v>
      </c>
      <c r="F3" s="5" t="s">
        <v>3</v>
      </c>
      <c r="G3" s="5" t="s">
        <v>4</v>
      </c>
      <c r="H3" s="5" t="s">
        <v>5</v>
      </c>
      <c r="I3" s="6" t="s">
        <v>6</v>
      </c>
      <c r="J3" s="6" t="s">
        <v>238</v>
      </c>
      <c r="K3" s="161" t="s">
        <v>241</v>
      </c>
      <c r="L3" s="161" t="s">
        <v>242</v>
      </c>
      <c r="M3" s="161" t="s">
        <v>83</v>
      </c>
    </row>
    <row r="4" spans="1:13" ht="68" customHeight="1" x14ac:dyDescent="0.35">
      <c r="A4" s="278">
        <v>1</v>
      </c>
      <c r="B4" s="280" t="s">
        <v>106</v>
      </c>
      <c r="C4" s="76" t="s">
        <v>169</v>
      </c>
      <c r="D4" s="125" t="s">
        <v>168</v>
      </c>
      <c r="E4" s="77" t="s">
        <v>128</v>
      </c>
      <c r="F4" s="126" t="s">
        <v>10</v>
      </c>
      <c r="G4" s="126">
        <v>1</v>
      </c>
      <c r="H4" s="126" t="s">
        <v>77</v>
      </c>
      <c r="I4" s="127">
        <v>46054</v>
      </c>
      <c r="J4" s="157">
        <v>46203</v>
      </c>
      <c r="K4" s="288" t="s">
        <v>295</v>
      </c>
      <c r="L4" s="49"/>
      <c r="M4" s="162">
        <v>0</v>
      </c>
    </row>
    <row r="5" spans="1:13" ht="52" customHeight="1" x14ac:dyDescent="0.35">
      <c r="A5" s="279"/>
      <c r="B5" s="281"/>
      <c r="C5" s="128" t="s">
        <v>170</v>
      </c>
      <c r="D5" s="125" t="s">
        <v>294</v>
      </c>
      <c r="E5" s="129" t="s">
        <v>65</v>
      </c>
      <c r="F5" s="130" t="s">
        <v>10</v>
      </c>
      <c r="G5" s="130">
        <v>1</v>
      </c>
      <c r="H5" s="130" t="s">
        <v>77</v>
      </c>
      <c r="I5" s="127">
        <v>46174</v>
      </c>
      <c r="J5" s="157">
        <v>46203</v>
      </c>
      <c r="K5" s="51" t="s">
        <v>243</v>
      </c>
      <c r="L5" s="49"/>
      <c r="M5" s="162">
        <v>0</v>
      </c>
    </row>
    <row r="6" spans="1:13" ht="74.5" customHeight="1" x14ac:dyDescent="0.35">
      <c r="A6" s="131">
        <v>2</v>
      </c>
      <c r="B6" s="132" t="s">
        <v>103</v>
      </c>
      <c r="C6" s="16" t="s">
        <v>170</v>
      </c>
      <c r="D6" s="133" t="s">
        <v>104</v>
      </c>
      <c r="E6" s="134" t="s">
        <v>129</v>
      </c>
      <c r="F6" s="63" t="s">
        <v>10</v>
      </c>
      <c r="G6" s="63">
        <v>1</v>
      </c>
      <c r="H6" s="63" t="s">
        <v>77</v>
      </c>
      <c r="I6" s="127">
        <v>46174</v>
      </c>
      <c r="J6" s="157">
        <v>46234</v>
      </c>
      <c r="K6" s="51" t="s">
        <v>244</v>
      </c>
      <c r="L6" s="49"/>
      <c r="M6" s="162">
        <v>0</v>
      </c>
    </row>
    <row r="7" spans="1:13" ht="68" customHeight="1" x14ac:dyDescent="0.35">
      <c r="A7" s="271">
        <v>3</v>
      </c>
      <c r="B7" s="282" t="s">
        <v>11</v>
      </c>
      <c r="C7" s="22" t="s">
        <v>171</v>
      </c>
      <c r="D7" s="133" t="s">
        <v>98</v>
      </c>
      <c r="E7" s="134" t="s">
        <v>12</v>
      </c>
      <c r="F7" s="63" t="s">
        <v>8</v>
      </c>
      <c r="G7" s="57">
        <v>1</v>
      </c>
      <c r="H7" s="63" t="s">
        <v>77</v>
      </c>
      <c r="I7" s="127">
        <v>46174</v>
      </c>
      <c r="J7" s="157">
        <v>46234</v>
      </c>
      <c r="K7" s="51" t="s">
        <v>245</v>
      </c>
      <c r="L7" s="49"/>
      <c r="M7" s="162">
        <v>0</v>
      </c>
    </row>
    <row r="8" spans="1:13" ht="42" x14ac:dyDescent="0.35">
      <c r="A8" s="271"/>
      <c r="B8" s="282"/>
      <c r="C8" s="16" t="s">
        <v>172</v>
      </c>
      <c r="D8" s="133" t="s">
        <v>99</v>
      </c>
      <c r="E8" s="134" t="s">
        <v>130</v>
      </c>
      <c r="F8" s="63" t="s">
        <v>8</v>
      </c>
      <c r="G8" s="57">
        <v>1</v>
      </c>
      <c r="H8" s="63" t="s">
        <v>77</v>
      </c>
      <c r="I8" s="127">
        <v>46174</v>
      </c>
      <c r="J8" s="157">
        <v>46234</v>
      </c>
      <c r="K8" s="51" t="s">
        <v>246</v>
      </c>
      <c r="L8" s="49"/>
      <c r="M8" s="162">
        <v>0</v>
      </c>
    </row>
    <row r="9" spans="1:13" ht="69" customHeight="1" x14ac:dyDescent="0.35">
      <c r="A9" s="131">
        <v>5</v>
      </c>
      <c r="B9" s="132" t="s">
        <v>13</v>
      </c>
      <c r="C9" s="16" t="s">
        <v>173</v>
      </c>
      <c r="D9" s="133" t="s">
        <v>100</v>
      </c>
      <c r="E9" s="134" t="s">
        <v>14</v>
      </c>
      <c r="F9" s="63" t="s">
        <v>8</v>
      </c>
      <c r="G9" s="57">
        <v>1</v>
      </c>
      <c r="H9" s="63" t="s">
        <v>9</v>
      </c>
      <c r="I9" s="135">
        <v>46054</v>
      </c>
      <c r="J9" s="158">
        <v>46387</v>
      </c>
      <c r="K9" s="51" t="s">
        <v>296</v>
      </c>
      <c r="L9" s="167" t="s">
        <v>297</v>
      </c>
      <c r="M9" s="162">
        <v>0.25</v>
      </c>
    </row>
    <row r="10" spans="1:13" ht="75.75" customHeight="1" x14ac:dyDescent="0.35">
      <c r="A10" s="271">
        <v>6</v>
      </c>
      <c r="B10" s="282" t="s">
        <v>15</v>
      </c>
      <c r="C10" s="16" t="s">
        <v>174</v>
      </c>
      <c r="D10" s="133" t="s">
        <v>101</v>
      </c>
      <c r="E10" s="134" t="s">
        <v>49</v>
      </c>
      <c r="F10" s="63" t="s">
        <v>8</v>
      </c>
      <c r="G10" s="57">
        <v>1</v>
      </c>
      <c r="H10" s="63" t="s">
        <v>131</v>
      </c>
      <c r="I10" s="135">
        <v>46054</v>
      </c>
      <c r="J10" s="158">
        <v>46387</v>
      </c>
      <c r="K10" s="51" t="s">
        <v>247</v>
      </c>
      <c r="L10" s="49"/>
      <c r="M10" s="162">
        <v>0</v>
      </c>
    </row>
    <row r="11" spans="1:13" ht="42" x14ac:dyDescent="0.35">
      <c r="A11" s="271"/>
      <c r="B11" s="282"/>
      <c r="C11" s="16" t="s">
        <v>175</v>
      </c>
      <c r="D11" s="133" t="s">
        <v>102</v>
      </c>
      <c r="E11" s="134" t="s">
        <v>66</v>
      </c>
      <c r="F11" s="63" t="s">
        <v>8</v>
      </c>
      <c r="G11" s="57">
        <v>1</v>
      </c>
      <c r="H11" s="63" t="s">
        <v>131</v>
      </c>
      <c r="I11" s="135">
        <v>46054</v>
      </c>
      <c r="J11" s="158">
        <v>46387</v>
      </c>
      <c r="K11" s="51" t="s">
        <v>247</v>
      </c>
      <c r="L11" s="49"/>
      <c r="M11" s="162">
        <v>0</v>
      </c>
    </row>
    <row r="12" spans="1:13" x14ac:dyDescent="0.35">
      <c r="A12" s="179" t="s">
        <v>114</v>
      </c>
      <c r="B12" s="180"/>
      <c r="C12" s="180"/>
      <c r="D12" s="180"/>
      <c r="E12" s="180"/>
      <c r="F12" s="180"/>
      <c r="G12" s="180"/>
      <c r="H12" s="180"/>
      <c r="I12" s="180"/>
      <c r="J12" s="180"/>
      <c r="K12" s="268" t="s">
        <v>239</v>
      </c>
      <c r="L12" s="268"/>
      <c r="M12" s="268"/>
    </row>
    <row r="13" spans="1:13" x14ac:dyDescent="0.35">
      <c r="A13" s="182"/>
      <c r="B13" s="183"/>
      <c r="C13" s="183"/>
      <c r="D13" s="183"/>
      <c r="E13" s="183"/>
      <c r="F13" s="183"/>
      <c r="G13" s="183"/>
      <c r="H13" s="183"/>
      <c r="I13" s="183"/>
      <c r="J13" s="183"/>
      <c r="K13" s="267" t="s">
        <v>240</v>
      </c>
      <c r="L13" s="267"/>
      <c r="M13" s="267"/>
    </row>
    <row r="14" spans="1:13" ht="30.5" thickBot="1" x14ac:dyDescent="0.4">
      <c r="A14" s="4" t="s">
        <v>81</v>
      </c>
      <c r="B14" s="5" t="s">
        <v>0</v>
      </c>
      <c r="C14" s="5" t="s">
        <v>81</v>
      </c>
      <c r="D14" s="27" t="s">
        <v>1</v>
      </c>
      <c r="E14" s="27" t="s">
        <v>2</v>
      </c>
      <c r="F14" s="27" t="s">
        <v>3</v>
      </c>
      <c r="G14" s="27" t="s">
        <v>4</v>
      </c>
      <c r="H14" s="27" t="s">
        <v>5</v>
      </c>
      <c r="I14" s="28" t="s">
        <v>6</v>
      </c>
      <c r="J14" s="32" t="s">
        <v>7</v>
      </c>
      <c r="K14" s="161" t="s">
        <v>241</v>
      </c>
      <c r="L14" s="161" t="s">
        <v>242</v>
      </c>
      <c r="M14" s="161" t="s">
        <v>83</v>
      </c>
    </row>
    <row r="15" spans="1:13" ht="43.5" x14ac:dyDescent="0.35">
      <c r="A15" s="272">
        <v>1</v>
      </c>
      <c r="B15" s="283" t="s">
        <v>19</v>
      </c>
      <c r="C15" s="22" t="s">
        <v>206</v>
      </c>
      <c r="D15" s="133" t="s">
        <v>107</v>
      </c>
      <c r="E15" s="134" t="s">
        <v>51</v>
      </c>
      <c r="F15" s="63" t="s">
        <v>20</v>
      </c>
      <c r="G15" s="57">
        <v>1</v>
      </c>
      <c r="H15" s="63" t="s">
        <v>132</v>
      </c>
      <c r="I15" s="135">
        <v>46054</v>
      </c>
      <c r="J15" s="158">
        <v>46387</v>
      </c>
      <c r="K15" s="166" t="s">
        <v>248</v>
      </c>
      <c r="L15" s="63" t="s">
        <v>249</v>
      </c>
      <c r="M15" s="162">
        <v>0.2</v>
      </c>
    </row>
    <row r="16" spans="1:13" ht="58" x14ac:dyDescent="0.35">
      <c r="A16" s="276"/>
      <c r="B16" s="284"/>
      <c r="C16" s="22" t="s">
        <v>207</v>
      </c>
      <c r="D16" s="133" t="s">
        <v>108</v>
      </c>
      <c r="E16" s="134" t="s">
        <v>21</v>
      </c>
      <c r="F16" s="63" t="s">
        <v>20</v>
      </c>
      <c r="G16" s="57">
        <v>1</v>
      </c>
      <c r="H16" s="63" t="s">
        <v>132</v>
      </c>
      <c r="I16" s="135">
        <v>46054</v>
      </c>
      <c r="J16" s="158">
        <v>46387</v>
      </c>
      <c r="K16" s="166" t="s">
        <v>250</v>
      </c>
      <c r="L16" s="63" t="s">
        <v>251</v>
      </c>
      <c r="M16" s="162">
        <v>0.3</v>
      </c>
    </row>
    <row r="17" spans="1:13" ht="42" x14ac:dyDescent="0.35">
      <c r="A17" s="273"/>
      <c r="B17" s="285"/>
      <c r="C17" s="22" t="s">
        <v>208</v>
      </c>
      <c r="D17" s="133" t="s">
        <v>133</v>
      </c>
      <c r="E17" s="134" t="s">
        <v>22</v>
      </c>
      <c r="F17" s="63" t="s">
        <v>23</v>
      </c>
      <c r="G17" s="137">
        <v>1</v>
      </c>
      <c r="H17" s="63" t="s">
        <v>132</v>
      </c>
      <c r="I17" s="135">
        <v>46054</v>
      </c>
      <c r="J17" s="158">
        <v>46387</v>
      </c>
      <c r="K17" s="164"/>
      <c r="L17" s="51" t="s">
        <v>252</v>
      </c>
      <c r="M17" s="162">
        <v>0</v>
      </c>
    </row>
    <row r="18" spans="1:13" ht="70" x14ac:dyDescent="0.35">
      <c r="A18" s="131">
        <v>2</v>
      </c>
      <c r="B18" s="63" t="s">
        <v>24</v>
      </c>
      <c r="C18" s="22" t="s">
        <v>209</v>
      </c>
      <c r="D18" s="133" t="s">
        <v>69</v>
      </c>
      <c r="E18" s="134" t="s">
        <v>70</v>
      </c>
      <c r="F18" s="63" t="s">
        <v>23</v>
      </c>
      <c r="G18" s="63">
        <v>1</v>
      </c>
      <c r="H18" s="63" t="s">
        <v>132</v>
      </c>
      <c r="I18" s="135">
        <v>46054</v>
      </c>
      <c r="J18" s="158">
        <v>46387</v>
      </c>
      <c r="K18" s="164"/>
      <c r="L18" s="63" t="s">
        <v>253</v>
      </c>
      <c r="M18" s="162">
        <v>0</v>
      </c>
    </row>
    <row r="19" spans="1:13" ht="42" x14ac:dyDescent="0.35">
      <c r="A19" s="131">
        <v>3</v>
      </c>
      <c r="B19" s="63" t="s">
        <v>25</v>
      </c>
      <c r="C19" s="22" t="s">
        <v>210</v>
      </c>
      <c r="D19" s="133" t="s">
        <v>109</v>
      </c>
      <c r="E19" s="134" t="s">
        <v>26</v>
      </c>
      <c r="F19" s="63" t="s">
        <v>23</v>
      </c>
      <c r="G19" s="63">
        <v>4</v>
      </c>
      <c r="H19" s="63" t="s">
        <v>134</v>
      </c>
      <c r="I19" s="135">
        <v>46054</v>
      </c>
      <c r="J19" s="158">
        <v>46387</v>
      </c>
      <c r="K19" s="50" t="s">
        <v>275</v>
      </c>
      <c r="L19" s="63" t="s">
        <v>276</v>
      </c>
      <c r="M19" s="170">
        <v>0.4</v>
      </c>
    </row>
    <row r="20" spans="1:13" ht="112" x14ac:dyDescent="0.35">
      <c r="A20" s="271">
        <v>4</v>
      </c>
      <c r="B20" s="270" t="s">
        <v>27</v>
      </c>
      <c r="C20" s="22" t="s">
        <v>211</v>
      </c>
      <c r="D20" s="133" t="s">
        <v>55</v>
      </c>
      <c r="E20" s="134" t="s">
        <v>28</v>
      </c>
      <c r="F20" s="63" t="s">
        <v>23</v>
      </c>
      <c r="G20" s="63">
        <v>4</v>
      </c>
      <c r="H20" s="63" t="s">
        <v>132</v>
      </c>
      <c r="I20" s="135">
        <v>46054</v>
      </c>
      <c r="J20" s="158">
        <v>46387</v>
      </c>
      <c r="K20" s="52" t="s">
        <v>254</v>
      </c>
      <c r="L20" s="63" t="s">
        <v>255</v>
      </c>
      <c r="M20" s="162">
        <v>0.25</v>
      </c>
    </row>
    <row r="21" spans="1:13" ht="70" x14ac:dyDescent="0.35">
      <c r="A21" s="271"/>
      <c r="B21" s="270"/>
      <c r="C21" s="22" t="s">
        <v>212</v>
      </c>
      <c r="D21" s="133" t="s">
        <v>135</v>
      </c>
      <c r="E21" s="134" t="s">
        <v>29</v>
      </c>
      <c r="F21" s="63" t="s">
        <v>23</v>
      </c>
      <c r="G21" s="63">
        <v>4</v>
      </c>
      <c r="H21" s="63" t="s">
        <v>132</v>
      </c>
      <c r="I21" s="135">
        <v>46054</v>
      </c>
      <c r="J21" s="158">
        <v>46387</v>
      </c>
      <c r="K21" s="52" t="s">
        <v>256</v>
      </c>
      <c r="L21" s="63" t="s">
        <v>257</v>
      </c>
      <c r="M21" s="162">
        <v>0.25</v>
      </c>
    </row>
    <row r="22" spans="1:13" ht="28" x14ac:dyDescent="0.35">
      <c r="A22" s="271"/>
      <c r="B22" s="270"/>
      <c r="C22" s="22" t="s">
        <v>213</v>
      </c>
      <c r="D22" s="133" t="s">
        <v>136</v>
      </c>
      <c r="E22" s="134" t="s">
        <v>67</v>
      </c>
      <c r="F22" s="63" t="s">
        <v>23</v>
      </c>
      <c r="G22" s="63">
        <v>2</v>
      </c>
      <c r="H22" s="63" t="s">
        <v>131</v>
      </c>
      <c r="I22" s="135">
        <v>46054</v>
      </c>
      <c r="J22" s="158">
        <v>46387</v>
      </c>
      <c r="K22" s="52"/>
      <c r="L22" s="63" t="s">
        <v>262</v>
      </c>
      <c r="M22" s="162">
        <v>0</v>
      </c>
    </row>
    <row r="23" spans="1:13" ht="28" x14ac:dyDescent="0.35">
      <c r="A23" s="271"/>
      <c r="B23" s="270"/>
      <c r="C23" s="22" t="s">
        <v>214</v>
      </c>
      <c r="D23" s="133" t="s">
        <v>71</v>
      </c>
      <c r="E23" s="134" t="s">
        <v>22</v>
      </c>
      <c r="F23" s="63" t="s">
        <v>23</v>
      </c>
      <c r="G23" s="63">
        <v>1</v>
      </c>
      <c r="H23" s="63" t="s">
        <v>137</v>
      </c>
      <c r="I23" s="135">
        <v>46054</v>
      </c>
      <c r="J23" s="158">
        <v>46387</v>
      </c>
      <c r="K23" s="164"/>
      <c r="L23" s="51" t="s">
        <v>258</v>
      </c>
      <c r="M23" s="162">
        <v>0</v>
      </c>
    </row>
    <row r="24" spans="1:13" ht="56" x14ac:dyDescent="0.35">
      <c r="A24" s="131">
        <v>5</v>
      </c>
      <c r="B24" s="63" t="s">
        <v>30</v>
      </c>
      <c r="C24" s="22" t="s">
        <v>215</v>
      </c>
      <c r="D24" s="133" t="s">
        <v>72</v>
      </c>
      <c r="E24" s="31" t="s">
        <v>31</v>
      </c>
      <c r="F24" s="138" t="s">
        <v>32</v>
      </c>
      <c r="G24" s="138">
        <v>1</v>
      </c>
      <c r="H24" s="63" t="s">
        <v>132</v>
      </c>
      <c r="I24" s="135">
        <v>46054</v>
      </c>
      <c r="J24" s="158">
        <v>46387</v>
      </c>
      <c r="K24" s="164"/>
      <c r="L24" s="63" t="s">
        <v>259</v>
      </c>
      <c r="M24" s="162">
        <v>0</v>
      </c>
    </row>
    <row r="25" spans="1:13" x14ac:dyDescent="0.35">
      <c r="A25" s="179" t="s">
        <v>115</v>
      </c>
      <c r="B25" s="180"/>
      <c r="C25" s="180"/>
      <c r="D25" s="180"/>
      <c r="E25" s="180"/>
      <c r="F25" s="180"/>
      <c r="G25" s="180"/>
      <c r="H25" s="180"/>
      <c r="I25" s="180"/>
      <c r="J25" s="180"/>
      <c r="K25" s="268" t="s">
        <v>239</v>
      </c>
      <c r="L25" s="268"/>
      <c r="M25" s="268"/>
    </row>
    <row r="26" spans="1:13" x14ac:dyDescent="0.35">
      <c r="A26" s="182"/>
      <c r="B26" s="183"/>
      <c r="C26" s="183"/>
      <c r="D26" s="183"/>
      <c r="E26" s="183"/>
      <c r="F26" s="183"/>
      <c r="G26" s="183"/>
      <c r="H26" s="183"/>
      <c r="I26" s="183"/>
      <c r="J26" s="183"/>
      <c r="K26" s="267" t="s">
        <v>240</v>
      </c>
      <c r="L26" s="267"/>
      <c r="M26" s="267"/>
    </row>
    <row r="27" spans="1:13" ht="30.5" thickBot="1" x14ac:dyDescent="0.4">
      <c r="A27" s="4" t="s">
        <v>81</v>
      </c>
      <c r="B27" s="5" t="s">
        <v>0</v>
      </c>
      <c r="C27" s="5" t="s">
        <v>81</v>
      </c>
      <c r="D27" s="27" t="s">
        <v>1</v>
      </c>
      <c r="E27" s="27" t="s">
        <v>2</v>
      </c>
      <c r="F27" s="27" t="s">
        <v>3</v>
      </c>
      <c r="G27" s="27" t="s">
        <v>4</v>
      </c>
      <c r="H27" s="27" t="s">
        <v>5</v>
      </c>
      <c r="I27" s="28" t="s">
        <v>6</v>
      </c>
      <c r="J27" s="32" t="s">
        <v>7</v>
      </c>
      <c r="K27" s="161" t="s">
        <v>241</v>
      </c>
      <c r="L27" s="161" t="s">
        <v>242</v>
      </c>
      <c r="M27" s="161" t="s">
        <v>83</v>
      </c>
    </row>
    <row r="28" spans="1:13" ht="56" x14ac:dyDescent="0.35">
      <c r="A28" s="272">
        <v>1</v>
      </c>
      <c r="B28" s="274" t="s">
        <v>16</v>
      </c>
      <c r="C28" s="22" t="s">
        <v>177</v>
      </c>
      <c r="D28" s="133" t="s">
        <v>110</v>
      </c>
      <c r="E28" s="139" t="s">
        <v>50</v>
      </c>
      <c r="F28" s="138" t="s">
        <v>8</v>
      </c>
      <c r="G28" s="140">
        <v>1</v>
      </c>
      <c r="H28" s="63" t="s">
        <v>77</v>
      </c>
      <c r="I28" s="135">
        <v>46054</v>
      </c>
      <c r="J28" s="158">
        <v>46387</v>
      </c>
      <c r="K28" s="171" t="s">
        <v>283</v>
      </c>
      <c r="L28" s="51" t="s">
        <v>260</v>
      </c>
      <c r="M28" s="162">
        <v>0.4</v>
      </c>
    </row>
    <row r="29" spans="1:13" ht="91.5" customHeight="1" x14ac:dyDescent="0.35">
      <c r="A29" s="273"/>
      <c r="B29" s="275"/>
      <c r="C29" s="22" t="s">
        <v>178</v>
      </c>
      <c r="D29" s="133" t="s">
        <v>123</v>
      </c>
      <c r="E29" s="139" t="s">
        <v>124</v>
      </c>
      <c r="F29" s="138" t="s">
        <v>8</v>
      </c>
      <c r="G29" s="140">
        <v>1</v>
      </c>
      <c r="H29" s="63" t="s">
        <v>77</v>
      </c>
      <c r="I29" s="135">
        <v>46054</v>
      </c>
      <c r="J29" s="158">
        <v>46387</v>
      </c>
      <c r="K29" s="164"/>
      <c r="L29" s="51" t="s">
        <v>261</v>
      </c>
      <c r="M29" s="162">
        <v>0</v>
      </c>
    </row>
    <row r="30" spans="1:13" x14ac:dyDescent="0.35">
      <c r="A30" s="179" t="s">
        <v>116</v>
      </c>
      <c r="B30" s="180"/>
      <c r="C30" s="180"/>
      <c r="D30" s="180"/>
      <c r="E30" s="180"/>
      <c r="F30" s="180"/>
      <c r="G30" s="180"/>
      <c r="H30" s="180"/>
      <c r="I30" s="180"/>
      <c r="J30" s="180"/>
      <c r="K30" s="268" t="s">
        <v>239</v>
      </c>
      <c r="L30" s="268"/>
      <c r="M30" s="268"/>
    </row>
    <row r="31" spans="1:13" x14ac:dyDescent="0.35">
      <c r="A31" s="182"/>
      <c r="B31" s="183"/>
      <c r="C31" s="183"/>
      <c r="D31" s="183"/>
      <c r="E31" s="183"/>
      <c r="F31" s="183"/>
      <c r="G31" s="183"/>
      <c r="H31" s="183"/>
      <c r="I31" s="183"/>
      <c r="J31" s="183"/>
      <c r="K31" s="267" t="s">
        <v>240</v>
      </c>
      <c r="L31" s="267"/>
      <c r="M31" s="267"/>
    </row>
    <row r="32" spans="1:13" ht="30.5" thickBot="1" x14ac:dyDescent="0.4">
      <c r="A32" s="4" t="s">
        <v>81</v>
      </c>
      <c r="B32" s="43" t="s">
        <v>0</v>
      </c>
      <c r="C32" s="5" t="s">
        <v>81</v>
      </c>
      <c r="D32" s="27" t="s">
        <v>1</v>
      </c>
      <c r="E32" s="27" t="s">
        <v>2</v>
      </c>
      <c r="F32" s="27" t="s">
        <v>3</v>
      </c>
      <c r="G32" s="27" t="s">
        <v>4</v>
      </c>
      <c r="H32" s="27" t="s">
        <v>5</v>
      </c>
      <c r="I32" s="28" t="s">
        <v>6</v>
      </c>
      <c r="J32" s="32" t="s">
        <v>7</v>
      </c>
      <c r="K32" s="161" t="s">
        <v>241</v>
      </c>
      <c r="L32" s="161" t="s">
        <v>242</v>
      </c>
      <c r="M32" s="161" t="s">
        <v>83</v>
      </c>
    </row>
    <row r="33" spans="1:13" ht="58" x14ac:dyDescent="0.35">
      <c r="A33" s="136">
        <v>1</v>
      </c>
      <c r="B33" s="132" t="s">
        <v>111</v>
      </c>
      <c r="C33" s="22" t="s">
        <v>179</v>
      </c>
      <c r="D33" s="141" t="s">
        <v>184</v>
      </c>
      <c r="E33" s="139" t="s">
        <v>185</v>
      </c>
      <c r="F33" s="138" t="s">
        <v>23</v>
      </c>
      <c r="G33" s="138">
        <v>1</v>
      </c>
      <c r="H33" s="63" t="s">
        <v>77</v>
      </c>
      <c r="I33" s="135">
        <v>46054</v>
      </c>
      <c r="J33" s="158">
        <v>46387</v>
      </c>
      <c r="K33" s="167" t="s">
        <v>264</v>
      </c>
      <c r="L33" s="51" t="s">
        <v>263</v>
      </c>
      <c r="M33" s="162">
        <v>0.5</v>
      </c>
    </row>
    <row r="34" spans="1:13" ht="56" x14ac:dyDescent="0.35">
      <c r="A34" s="276">
        <v>2</v>
      </c>
      <c r="B34" s="277" t="s">
        <v>112</v>
      </c>
      <c r="C34" s="22" t="s">
        <v>180</v>
      </c>
      <c r="D34" s="142" t="s">
        <v>182</v>
      </c>
      <c r="E34" s="139" t="s">
        <v>186</v>
      </c>
      <c r="F34" s="138" t="s">
        <v>23</v>
      </c>
      <c r="G34" s="138">
        <v>1</v>
      </c>
      <c r="H34" s="63" t="s">
        <v>77</v>
      </c>
      <c r="I34" s="135">
        <v>46054</v>
      </c>
      <c r="J34" s="158">
        <v>46387</v>
      </c>
      <c r="K34" s="164"/>
      <c r="L34" s="51" t="s">
        <v>265</v>
      </c>
      <c r="M34" s="162">
        <v>0</v>
      </c>
    </row>
    <row r="35" spans="1:13" ht="56.5" thickBot="1" x14ac:dyDescent="0.4">
      <c r="A35" s="273"/>
      <c r="B35" s="275"/>
      <c r="C35" s="22" t="s">
        <v>181</v>
      </c>
      <c r="D35" s="143" t="s">
        <v>183</v>
      </c>
      <c r="E35" s="139" t="s">
        <v>188</v>
      </c>
      <c r="F35" s="138" t="s">
        <v>23</v>
      </c>
      <c r="G35" s="138">
        <v>1</v>
      </c>
      <c r="H35" s="63" t="s">
        <v>77</v>
      </c>
      <c r="I35" s="135">
        <v>46054</v>
      </c>
      <c r="J35" s="158">
        <v>46387</v>
      </c>
      <c r="K35" s="164"/>
      <c r="L35" s="51" t="s">
        <v>266</v>
      </c>
      <c r="M35" s="162">
        <v>0</v>
      </c>
    </row>
    <row r="36" spans="1:13" x14ac:dyDescent="0.35">
      <c r="A36" s="179" t="s">
        <v>117</v>
      </c>
      <c r="B36" s="180"/>
      <c r="C36" s="180"/>
      <c r="D36" s="180"/>
      <c r="E36" s="180"/>
      <c r="F36" s="180"/>
      <c r="G36" s="180"/>
      <c r="H36" s="180"/>
      <c r="I36" s="180"/>
      <c r="J36" s="180"/>
      <c r="K36" s="268" t="s">
        <v>239</v>
      </c>
      <c r="L36" s="268"/>
      <c r="M36" s="268"/>
    </row>
    <row r="37" spans="1:13" x14ac:dyDescent="0.35">
      <c r="A37" s="182"/>
      <c r="B37" s="183"/>
      <c r="C37" s="183"/>
      <c r="D37" s="183"/>
      <c r="E37" s="183"/>
      <c r="F37" s="183"/>
      <c r="G37" s="183"/>
      <c r="H37" s="183"/>
      <c r="I37" s="183"/>
      <c r="J37" s="183"/>
      <c r="K37" s="267" t="s">
        <v>240</v>
      </c>
      <c r="L37" s="267"/>
      <c r="M37" s="267"/>
    </row>
    <row r="38" spans="1:13" ht="30.5" thickBot="1" x14ac:dyDescent="0.4">
      <c r="A38" s="4" t="s">
        <v>81</v>
      </c>
      <c r="B38" s="5" t="s">
        <v>0</v>
      </c>
      <c r="C38" s="5" t="s">
        <v>81</v>
      </c>
      <c r="D38" s="27" t="s">
        <v>1</v>
      </c>
      <c r="E38" s="27" t="s">
        <v>2</v>
      </c>
      <c r="F38" s="27" t="s">
        <v>3</v>
      </c>
      <c r="G38" s="27" t="s">
        <v>4</v>
      </c>
      <c r="H38" s="27" t="s">
        <v>5</v>
      </c>
      <c r="I38" s="28" t="s">
        <v>6</v>
      </c>
      <c r="J38" s="32" t="s">
        <v>7</v>
      </c>
      <c r="K38" s="161" t="s">
        <v>241</v>
      </c>
      <c r="L38" s="161" t="s">
        <v>242</v>
      </c>
      <c r="M38" s="161" t="s">
        <v>83</v>
      </c>
    </row>
    <row r="39" spans="1:13" ht="42" x14ac:dyDescent="0.35">
      <c r="A39" s="271">
        <v>1</v>
      </c>
      <c r="B39" s="270" t="s">
        <v>33</v>
      </c>
      <c r="C39" s="144" t="s">
        <v>190</v>
      </c>
      <c r="D39" s="31" t="s">
        <v>189</v>
      </c>
      <c r="E39" s="31" t="s">
        <v>192</v>
      </c>
      <c r="F39" s="138" t="s">
        <v>8</v>
      </c>
      <c r="G39" s="140">
        <v>1</v>
      </c>
      <c r="H39" s="138" t="s">
        <v>138</v>
      </c>
      <c r="I39" s="135">
        <v>46054</v>
      </c>
      <c r="J39" s="158">
        <v>46387</v>
      </c>
      <c r="K39" s="168"/>
      <c r="L39" s="173" t="s">
        <v>292</v>
      </c>
      <c r="M39" s="60">
        <v>0.4</v>
      </c>
    </row>
    <row r="40" spans="1:13" ht="56" x14ac:dyDescent="0.35">
      <c r="A40" s="271"/>
      <c r="B40" s="270"/>
      <c r="C40" s="144" t="s">
        <v>191</v>
      </c>
      <c r="D40" s="133" t="s">
        <v>75</v>
      </c>
      <c r="E40" s="133" t="s">
        <v>34</v>
      </c>
      <c r="F40" s="63" t="s">
        <v>35</v>
      </c>
      <c r="G40" s="57" t="s">
        <v>36</v>
      </c>
      <c r="H40" s="63" t="s">
        <v>63</v>
      </c>
      <c r="I40" s="135">
        <v>46054</v>
      </c>
      <c r="J40" s="158">
        <v>46387</v>
      </c>
      <c r="K40" s="168"/>
      <c r="L40" s="172" t="s">
        <v>267</v>
      </c>
      <c r="M40" s="60">
        <v>0.3</v>
      </c>
    </row>
    <row r="41" spans="1:13" ht="56" x14ac:dyDescent="0.35">
      <c r="A41" s="131">
        <v>2</v>
      </c>
      <c r="B41" s="63" t="s">
        <v>37</v>
      </c>
      <c r="C41" s="144" t="s">
        <v>194</v>
      </c>
      <c r="D41" s="133" t="s">
        <v>73</v>
      </c>
      <c r="E41" s="133" t="s">
        <v>193</v>
      </c>
      <c r="F41" s="63" t="s">
        <v>23</v>
      </c>
      <c r="G41" s="63">
        <v>4</v>
      </c>
      <c r="H41" s="63" t="s">
        <v>132</v>
      </c>
      <c r="I41" s="135">
        <v>46054</v>
      </c>
      <c r="J41" s="158">
        <v>46387</v>
      </c>
      <c r="K41" s="52" t="s">
        <v>256</v>
      </c>
      <c r="L41" s="133" t="s">
        <v>268</v>
      </c>
      <c r="M41" s="162">
        <v>0.25</v>
      </c>
    </row>
    <row r="42" spans="1:13" ht="52.5" customHeight="1" x14ac:dyDescent="0.35">
      <c r="A42" s="271">
        <v>3</v>
      </c>
      <c r="B42" s="270" t="s">
        <v>38</v>
      </c>
      <c r="C42" s="144" t="s">
        <v>195</v>
      </c>
      <c r="D42" s="31" t="s">
        <v>139</v>
      </c>
      <c r="E42" s="31" t="s">
        <v>39</v>
      </c>
      <c r="F42" s="138" t="s">
        <v>32</v>
      </c>
      <c r="G42" s="138">
        <v>1</v>
      </c>
      <c r="H42" s="63" t="s">
        <v>134</v>
      </c>
      <c r="I42" s="135">
        <v>46054</v>
      </c>
      <c r="J42" s="158">
        <v>46387</v>
      </c>
      <c r="K42" s="164"/>
      <c r="L42" s="51" t="s">
        <v>273</v>
      </c>
      <c r="M42" s="162">
        <v>0</v>
      </c>
    </row>
    <row r="43" spans="1:13" ht="42" x14ac:dyDescent="0.35">
      <c r="A43" s="271"/>
      <c r="B43" s="270"/>
      <c r="C43" s="144" t="s">
        <v>196</v>
      </c>
      <c r="D43" s="31" t="s">
        <v>76</v>
      </c>
      <c r="E43" s="31" t="s">
        <v>40</v>
      </c>
      <c r="F43" s="138" t="s">
        <v>32</v>
      </c>
      <c r="G43" s="138">
        <v>1</v>
      </c>
      <c r="H43" s="138" t="s">
        <v>138</v>
      </c>
      <c r="I43" s="135">
        <v>46054</v>
      </c>
      <c r="J43" s="158">
        <v>46387</v>
      </c>
      <c r="K43" s="171" t="s">
        <v>285</v>
      </c>
      <c r="L43" s="51" t="s">
        <v>274</v>
      </c>
      <c r="M43" s="162">
        <v>0.5</v>
      </c>
    </row>
    <row r="44" spans="1:13" ht="42" x14ac:dyDescent="0.35">
      <c r="A44" s="271"/>
      <c r="B44" s="270"/>
      <c r="C44" s="144" t="s">
        <v>197</v>
      </c>
      <c r="D44" s="31" t="s">
        <v>41</v>
      </c>
      <c r="E44" s="31" t="s">
        <v>42</v>
      </c>
      <c r="F44" s="138" t="s">
        <v>32</v>
      </c>
      <c r="G44" s="138">
        <v>1</v>
      </c>
      <c r="H44" s="138" t="s">
        <v>138</v>
      </c>
      <c r="I44" s="135">
        <v>46054</v>
      </c>
      <c r="J44" s="158">
        <v>46387</v>
      </c>
      <c r="K44" s="164"/>
      <c r="L44" s="51" t="s">
        <v>284</v>
      </c>
      <c r="M44" s="162">
        <v>0</v>
      </c>
    </row>
    <row r="45" spans="1:13" ht="72.5" x14ac:dyDescent="0.35">
      <c r="A45" s="131">
        <v>4</v>
      </c>
      <c r="B45" s="63" t="s">
        <v>43</v>
      </c>
      <c r="C45" s="144" t="s">
        <v>198</v>
      </c>
      <c r="D45" s="133" t="s">
        <v>68</v>
      </c>
      <c r="E45" s="133" t="s">
        <v>44</v>
      </c>
      <c r="F45" s="63" t="s">
        <v>23</v>
      </c>
      <c r="G45" s="63">
        <v>2</v>
      </c>
      <c r="H45" s="63" t="s">
        <v>64</v>
      </c>
      <c r="I45" s="135">
        <v>46054</v>
      </c>
      <c r="J45" s="158">
        <v>46387</v>
      </c>
      <c r="K45" s="48" t="s">
        <v>277</v>
      </c>
      <c r="L45" s="63" t="s">
        <v>278</v>
      </c>
      <c r="M45" s="170">
        <v>0.5</v>
      </c>
    </row>
    <row r="46" spans="1:13" x14ac:dyDescent="0.35">
      <c r="A46" s="179" t="s">
        <v>121</v>
      </c>
      <c r="B46" s="180"/>
      <c r="C46" s="180"/>
      <c r="D46" s="180"/>
      <c r="E46" s="180"/>
      <c r="F46" s="180"/>
      <c r="G46" s="180"/>
      <c r="H46" s="180"/>
      <c r="I46" s="180"/>
      <c r="J46" s="180"/>
      <c r="K46" s="268" t="s">
        <v>239</v>
      </c>
      <c r="L46" s="268"/>
      <c r="M46" s="268"/>
    </row>
    <row r="47" spans="1:13" x14ac:dyDescent="0.35">
      <c r="A47" s="182"/>
      <c r="B47" s="183"/>
      <c r="C47" s="183"/>
      <c r="D47" s="183"/>
      <c r="E47" s="183"/>
      <c r="F47" s="183"/>
      <c r="G47" s="183"/>
      <c r="H47" s="183"/>
      <c r="I47" s="183"/>
      <c r="J47" s="183"/>
      <c r="K47" s="267" t="s">
        <v>240</v>
      </c>
      <c r="L47" s="267"/>
      <c r="M47" s="267"/>
    </row>
    <row r="48" spans="1:13" ht="30.5" thickBot="1" x14ac:dyDescent="0.4">
      <c r="A48" s="4" t="s">
        <v>81</v>
      </c>
      <c r="B48" s="5" t="s">
        <v>0</v>
      </c>
      <c r="C48" s="5" t="s">
        <v>81</v>
      </c>
      <c r="D48" s="27" t="s">
        <v>1</v>
      </c>
      <c r="E48" s="27" t="s">
        <v>2</v>
      </c>
      <c r="F48" s="27" t="s">
        <v>3</v>
      </c>
      <c r="G48" s="27" t="s">
        <v>4</v>
      </c>
      <c r="H48" s="27" t="s">
        <v>5</v>
      </c>
      <c r="I48" s="28" t="s">
        <v>6</v>
      </c>
      <c r="J48" s="32" t="s">
        <v>7</v>
      </c>
      <c r="K48" s="161" t="s">
        <v>241</v>
      </c>
      <c r="L48" s="161" t="s">
        <v>242</v>
      </c>
      <c r="M48" s="161" t="s">
        <v>83</v>
      </c>
    </row>
    <row r="49" spans="1:13" ht="15" x14ac:dyDescent="0.35">
      <c r="A49" s="271">
        <v>1</v>
      </c>
      <c r="B49" s="270" t="s">
        <v>119</v>
      </c>
      <c r="C49" s="22" t="s">
        <v>216</v>
      </c>
      <c r="D49" s="31" t="s">
        <v>199</v>
      </c>
      <c r="E49" s="17" t="s">
        <v>200</v>
      </c>
      <c r="F49" s="109" t="s">
        <v>10</v>
      </c>
      <c r="G49" s="109">
        <v>1</v>
      </c>
      <c r="H49" s="138" t="s">
        <v>118</v>
      </c>
      <c r="I49" s="135">
        <v>46054</v>
      </c>
      <c r="J49" s="158">
        <v>46387</v>
      </c>
      <c r="K49" s="51"/>
      <c r="L49" s="51" t="s">
        <v>269</v>
      </c>
      <c r="M49" s="169">
        <v>0</v>
      </c>
    </row>
    <row r="50" spans="1:13" ht="63.75" customHeight="1" x14ac:dyDescent="0.35">
      <c r="A50" s="271"/>
      <c r="B50" s="270"/>
      <c r="C50" s="22" t="s">
        <v>217</v>
      </c>
      <c r="D50" s="133" t="s">
        <v>201</v>
      </c>
      <c r="E50" s="134" t="s">
        <v>65</v>
      </c>
      <c r="F50" s="63" t="s">
        <v>10</v>
      </c>
      <c r="G50" s="63">
        <v>2</v>
      </c>
      <c r="H50" s="138" t="s">
        <v>118</v>
      </c>
      <c r="I50" s="135">
        <v>46054</v>
      </c>
      <c r="J50" s="158">
        <v>46387</v>
      </c>
      <c r="K50" s="51"/>
      <c r="L50" s="51" t="s">
        <v>270</v>
      </c>
      <c r="M50" s="169">
        <v>0</v>
      </c>
    </row>
    <row r="51" spans="1:13" ht="29" x14ac:dyDescent="0.35">
      <c r="A51" s="271"/>
      <c r="B51" s="270"/>
      <c r="C51" s="22" t="s">
        <v>218</v>
      </c>
      <c r="D51" s="31" t="s">
        <v>202</v>
      </c>
      <c r="E51" s="31" t="s">
        <v>203</v>
      </c>
      <c r="F51" s="138" t="s">
        <v>23</v>
      </c>
      <c r="G51" s="138">
        <v>3</v>
      </c>
      <c r="H51" s="138" t="s">
        <v>118</v>
      </c>
      <c r="I51" s="145">
        <v>46054</v>
      </c>
      <c r="J51" s="159">
        <v>46387</v>
      </c>
      <c r="K51" s="51"/>
      <c r="L51" s="51" t="s">
        <v>271</v>
      </c>
      <c r="M51" s="169">
        <v>0</v>
      </c>
    </row>
    <row r="52" spans="1:13" ht="66" customHeight="1" x14ac:dyDescent="0.35">
      <c r="A52" s="146">
        <v>2</v>
      </c>
      <c r="B52" s="110" t="s">
        <v>120</v>
      </c>
      <c r="C52" s="22" t="s">
        <v>219</v>
      </c>
      <c r="D52" s="111" t="s">
        <v>204</v>
      </c>
      <c r="E52" s="111" t="s">
        <v>205</v>
      </c>
      <c r="F52" s="110" t="s">
        <v>23</v>
      </c>
      <c r="G52" s="110">
        <v>2</v>
      </c>
      <c r="H52" s="147" t="s">
        <v>118</v>
      </c>
      <c r="I52" s="148">
        <v>46054</v>
      </c>
      <c r="J52" s="160">
        <v>46387</v>
      </c>
      <c r="K52" s="51"/>
      <c r="L52" s="51" t="s">
        <v>272</v>
      </c>
      <c r="M52" s="169">
        <v>0</v>
      </c>
    </row>
    <row r="53" spans="1:13" x14ac:dyDescent="0.35">
      <c r="A53" s="179" t="s">
        <v>122</v>
      </c>
      <c r="B53" s="180"/>
      <c r="C53" s="180"/>
      <c r="D53" s="180"/>
      <c r="E53" s="180"/>
      <c r="F53" s="180"/>
      <c r="G53" s="180"/>
      <c r="H53" s="180"/>
      <c r="I53" s="180"/>
      <c r="J53" s="180"/>
      <c r="K53" s="268" t="s">
        <v>239</v>
      </c>
      <c r="L53" s="268"/>
      <c r="M53" s="268"/>
    </row>
    <row r="54" spans="1:13" x14ac:dyDescent="0.35">
      <c r="A54" s="182"/>
      <c r="B54" s="183"/>
      <c r="C54" s="183"/>
      <c r="D54" s="183"/>
      <c r="E54" s="183"/>
      <c r="F54" s="183"/>
      <c r="G54" s="183"/>
      <c r="H54" s="183"/>
      <c r="I54" s="183"/>
      <c r="J54" s="183"/>
      <c r="K54" s="267" t="s">
        <v>240</v>
      </c>
      <c r="L54" s="267"/>
      <c r="M54" s="267"/>
    </row>
    <row r="55" spans="1:13" ht="30.5" thickBot="1" x14ac:dyDescent="0.4">
      <c r="A55" s="4" t="s">
        <v>81</v>
      </c>
      <c r="B55" s="5" t="s">
        <v>0</v>
      </c>
      <c r="C55" s="5" t="s">
        <v>81</v>
      </c>
      <c r="D55" s="27" t="s">
        <v>1</v>
      </c>
      <c r="E55" s="27" t="s">
        <v>2</v>
      </c>
      <c r="F55" s="27" t="s">
        <v>3</v>
      </c>
      <c r="G55" s="27" t="s">
        <v>4</v>
      </c>
      <c r="H55" s="27" t="s">
        <v>5</v>
      </c>
      <c r="I55" s="28" t="s">
        <v>6</v>
      </c>
      <c r="J55" s="32" t="s">
        <v>7</v>
      </c>
      <c r="K55" s="161" t="s">
        <v>241</v>
      </c>
      <c r="L55" s="161" t="s">
        <v>242</v>
      </c>
      <c r="M55" s="161" t="s">
        <v>83</v>
      </c>
    </row>
    <row r="56" spans="1:13" ht="98" x14ac:dyDescent="0.35">
      <c r="A56" s="271">
        <v>1</v>
      </c>
      <c r="B56" s="270" t="s">
        <v>235</v>
      </c>
      <c r="C56" s="22" t="s">
        <v>220</v>
      </c>
      <c r="D56" s="149" t="s">
        <v>17</v>
      </c>
      <c r="E56" s="149" t="s">
        <v>18</v>
      </c>
      <c r="F56" s="150" t="s">
        <v>8</v>
      </c>
      <c r="G56" s="151">
        <v>1</v>
      </c>
      <c r="H56" s="63" t="s">
        <v>132</v>
      </c>
      <c r="I56" s="135">
        <v>46054</v>
      </c>
      <c r="J56" s="158">
        <v>46387</v>
      </c>
      <c r="K56" s="52" t="s">
        <v>286</v>
      </c>
      <c r="L56" s="63" t="s">
        <v>287</v>
      </c>
      <c r="M56" s="162">
        <v>0.25</v>
      </c>
    </row>
    <row r="57" spans="1:13" ht="56" x14ac:dyDescent="0.35">
      <c r="A57" s="271"/>
      <c r="B57" s="270"/>
      <c r="C57" s="22" t="s">
        <v>221</v>
      </c>
      <c r="D57" s="31" t="s">
        <v>52</v>
      </c>
      <c r="E57" s="31" t="s">
        <v>140</v>
      </c>
      <c r="F57" s="138" t="s">
        <v>10</v>
      </c>
      <c r="G57" s="140">
        <v>1</v>
      </c>
      <c r="H57" s="63" t="s">
        <v>132</v>
      </c>
      <c r="I57" s="135">
        <v>46054</v>
      </c>
      <c r="J57" s="158">
        <v>46387</v>
      </c>
      <c r="K57" s="164"/>
      <c r="L57" s="63" t="s">
        <v>288</v>
      </c>
      <c r="M57" s="162">
        <v>0</v>
      </c>
    </row>
    <row r="58" spans="1:13" ht="42" x14ac:dyDescent="0.35">
      <c r="A58" s="271"/>
      <c r="B58" s="270"/>
      <c r="C58" s="22" t="s">
        <v>222</v>
      </c>
      <c r="D58" s="133" t="s">
        <v>74</v>
      </c>
      <c r="E58" s="31" t="s">
        <v>54</v>
      </c>
      <c r="F58" s="138" t="s">
        <v>10</v>
      </c>
      <c r="G58" s="138">
        <v>1</v>
      </c>
      <c r="H58" s="63" t="s">
        <v>132</v>
      </c>
      <c r="I58" s="135">
        <v>46054</v>
      </c>
      <c r="J58" s="158">
        <v>46387</v>
      </c>
      <c r="K58" s="164"/>
      <c r="L58" s="164" t="s">
        <v>289</v>
      </c>
      <c r="M58" s="162">
        <v>0</v>
      </c>
    </row>
    <row r="59" spans="1:13" ht="28" x14ac:dyDescent="0.35">
      <c r="A59" s="271">
        <v>2</v>
      </c>
      <c r="B59" s="270" t="s">
        <v>236</v>
      </c>
      <c r="C59" s="22" t="s">
        <v>223</v>
      </c>
      <c r="D59" s="31" t="s">
        <v>229</v>
      </c>
      <c r="E59" s="31" t="s">
        <v>78</v>
      </c>
      <c r="F59" s="138" t="s">
        <v>8</v>
      </c>
      <c r="G59" s="140">
        <v>1</v>
      </c>
      <c r="H59" s="63" t="s">
        <v>132</v>
      </c>
      <c r="I59" s="135">
        <v>46054</v>
      </c>
      <c r="J59" s="158">
        <v>46387</v>
      </c>
      <c r="K59" s="164"/>
      <c r="L59" s="164" t="s">
        <v>289</v>
      </c>
      <c r="M59" s="162">
        <v>0</v>
      </c>
    </row>
    <row r="60" spans="1:13" ht="42" x14ac:dyDescent="0.35">
      <c r="A60" s="271"/>
      <c r="B60" s="270"/>
      <c r="C60" s="22" t="s">
        <v>224</v>
      </c>
      <c r="D60" s="31" t="s">
        <v>56</v>
      </c>
      <c r="E60" s="31" t="s">
        <v>141</v>
      </c>
      <c r="F60" s="138" t="s">
        <v>10</v>
      </c>
      <c r="G60" s="138">
        <v>1</v>
      </c>
      <c r="H60" s="63" t="s">
        <v>132</v>
      </c>
      <c r="I60" s="135">
        <v>46054</v>
      </c>
      <c r="J60" s="158">
        <v>46387</v>
      </c>
      <c r="K60" s="164"/>
      <c r="L60" s="164" t="s">
        <v>289</v>
      </c>
      <c r="M60" s="162">
        <v>0</v>
      </c>
    </row>
    <row r="61" spans="1:13" ht="28" x14ac:dyDescent="0.35">
      <c r="A61" s="271"/>
      <c r="B61" s="270"/>
      <c r="C61" s="22" t="s">
        <v>225</v>
      </c>
      <c r="D61" s="31" t="s">
        <v>57</v>
      </c>
      <c r="E61" s="31" t="s">
        <v>62</v>
      </c>
      <c r="F61" s="138" t="s">
        <v>10</v>
      </c>
      <c r="G61" s="138">
        <v>1</v>
      </c>
      <c r="H61" s="63" t="s">
        <v>132</v>
      </c>
      <c r="I61" s="135">
        <v>46054</v>
      </c>
      <c r="J61" s="158">
        <v>46387</v>
      </c>
      <c r="K61" s="164"/>
      <c r="L61" s="164" t="s">
        <v>289</v>
      </c>
      <c r="M61" s="162">
        <v>0</v>
      </c>
    </row>
    <row r="62" spans="1:13" ht="72.5" x14ac:dyDescent="0.35">
      <c r="A62" s="131">
        <v>3</v>
      </c>
      <c r="B62" s="152" t="s">
        <v>230</v>
      </c>
      <c r="C62" s="22" t="s">
        <v>226</v>
      </c>
      <c r="D62" s="31" t="s">
        <v>59</v>
      </c>
      <c r="E62" s="31" t="s">
        <v>142</v>
      </c>
      <c r="F62" s="138" t="s">
        <v>8</v>
      </c>
      <c r="G62" s="140">
        <v>1</v>
      </c>
      <c r="H62" s="63" t="s">
        <v>134</v>
      </c>
      <c r="I62" s="135">
        <v>46054</v>
      </c>
      <c r="J62" s="158">
        <v>46387</v>
      </c>
      <c r="K62" s="48" t="s">
        <v>279</v>
      </c>
      <c r="L62" s="63" t="s">
        <v>280</v>
      </c>
      <c r="M62" s="170">
        <v>0.5</v>
      </c>
    </row>
    <row r="63" spans="1:13" ht="56" x14ac:dyDescent="0.35">
      <c r="A63" s="271">
        <v>4</v>
      </c>
      <c r="B63" s="270" t="s">
        <v>237</v>
      </c>
      <c r="C63" s="22" t="s">
        <v>227</v>
      </c>
      <c r="D63" s="31" t="s">
        <v>60</v>
      </c>
      <c r="E63" s="31" t="s">
        <v>143</v>
      </c>
      <c r="F63" s="138" t="s">
        <v>10</v>
      </c>
      <c r="G63" s="138">
        <v>1</v>
      </c>
      <c r="H63" s="63" t="s">
        <v>132</v>
      </c>
      <c r="I63" s="135">
        <v>46054</v>
      </c>
      <c r="J63" s="158">
        <v>46387</v>
      </c>
      <c r="K63" s="164"/>
      <c r="L63" s="164" t="s">
        <v>289</v>
      </c>
      <c r="M63" s="162">
        <v>0</v>
      </c>
    </row>
    <row r="64" spans="1:13" ht="28" x14ac:dyDescent="0.35">
      <c r="A64" s="271"/>
      <c r="B64" s="270"/>
      <c r="C64" s="22" t="s">
        <v>228</v>
      </c>
      <c r="D64" s="31" t="s">
        <v>144</v>
      </c>
      <c r="E64" s="31" t="s">
        <v>145</v>
      </c>
      <c r="F64" s="138" t="s">
        <v>10</v>
      </c>
      <c r="G64" s="138">
        <v>1</v>
      </c>
      <c r="H64" s="63" t="s">
        <v>131</v>
      </c>
      <c r="I64" s="135">
        <v>46054</v>
      </c>
      <c r="J64" s="158">
        <v>46387</v>
      </c>
      <c r="K64" s="164"/>
      <c r="L64" s="164" t="s">
        <v>289</v>
      </c>
      <c r="M64" s="162">
        <v>0</v>
      </c>
    </row>
    <row r="65" spans="1:13" x14ac:dyDescent="0.35">
      <c r="A65" s="179" t="s">
        <v>125</v>
      </c>
      <c r="B65" s="180"/>
      <c r="C65" s="180"/>
      <c r="D65" s="180"/>
      <c r="E65" s="180"/>
      <c r="F65" s="180"/>
      <c r="G65" s="180"/>
      <c r="H65" s="180"/>
      <c r="I65" s="180"/>
      <c r="J65" s="180"/>
      <c r="K65" s="268" t="s">
        <v>239</v>
      </c>
      <c r="L65" s="268"/>
      <c r="M65" s="268"/>
    </row>
    <row r="66" spans="1:13" x14ac:dyDescent="0.35">
      <c r="A66" s="182"/>
      <c r="B66" s="183"/>
      <c r="C66" s="183"/>
      <c r="D66" s="183"/>
      <c r="E66" s="183"/>
      <c r="F66" s="183"/>
      <c r="G66" s="183"/>
      <c r="H66" s="183"/>
      <c r="I66" s="183"/>
      <c r="J66" s="183"/>
      <c r="K66" s="267" t="s">
        <v>240</v>
      </c>
      <c r="L66" s="267"/>
      <c r="M66" s="267"/>
    </row>
    <row r="67" spans="1:13" ht="30" x14ac:dyDescent="0.35">
      <c r="A67" s="154" t="s">
        <v>81</v>
      </c>
      <c r="B67" s="43" t="s">
        <v>0</v>
      </c>
      <c r="C67" s="43" t="s">
        <v>81</v>
      </c>
      <c r="D67" s="43" t="s">
        <v>1</v>
      </c>
      <c r="E67" s="43" t="s">
        <v>2</v>
      </c>
      <c r="F67" s="43" t="s">
        <v>3</v>
      </c>
      <c r="G67" s="43" t="s">
        <v>4</v>
      </c>
      <c r="H67" s="43" t="s">
        <v>5</v>
      </c>
      <c r="I67" s="155" t="s">
        <v>6</v>
      </c>
      <c r="J67" s="156" t="s">
        <v>7</v>
      </c>
      <c r="K67" s="161" t="s">
        <v>241</v>
      </c>
      <c r="L67" s="161" t="s">
        <v>242</v>
      </c>
      <c r="M67" s="161" t="s">
        <v>83</v>
      </c>
    </row>
    <row r="68" spans="1:13" ht="28" x14ac:dyDescent="0.35">
      <c r="A68" s="269">
        <v>1</v>
      </c>
      <c r="B68" s="270" t="s">
        <v>45</v>
      </c>
      <c r="C68" s="22" t="s">
        <v>231</v>
      </c>
      <c r="D68" s="133" t="s">
        <v>46</v>
      </c>
      <c r="E68" s="133" t="s">
        <v>126</v>
      </c>
      <c r="F68" s="153" t="s">
        <v>23</v>
      </c>
      <c r="G68" s="153">
        <v>4</v>
      </c>
      <c r="H68" s="152" t="s">
        <v>64</v>
      </c>
      <c r="I68" s="145">
        <v>46054</v>
      </c>
      <c r="J68" s="159">
        <v>46387</v>
      </c>
      <c r="K68" s="164"/>
      <c r="L68" s="51" t="s">
        <v>290</v>
      </c>
      <c r="M68" s="162">
        <v>0</v>
      </c>
    </row>
    <row r="69" spans="1:13" ht="56" x14ac:dyDescent="0.35">
      <c r="A69" s="269"/>
      <c r="B69" s="270"/>
      <c r="C69" s="22" t="s">
        <v>232</v>
      </c>
      <c r="D69" s="133" t="s">
        <v>47</v>
      </c>
      <c r="E69" s="133" t="s">
        <v>48</v>
      </c>
      <c r="F69" s="153" t="s">
        <v>23</v>
      </c>
      <c r="G69" s="153">
        <v>4</v>
      </c>
      <c r="H69" s="152" t="s">
        <v>64</v>
      </c>
      <c r="I69" s="145">
        <v>46054</v>
      </c>
      <c r="J69" s="159">
        <v>46387</v>
      </c>
      <c r="K69" s="167" t="s">
        <v>281</v>
      </c>
      <c r="L69" s="133" t="s">
        <v>282</v>
      </c>
      <c r="M69" s="170">
        <v>0.4</v>
      </c>
    </row>
    <row r="70" spans="1:13" ht="28" x14ac:dyDescent="0.35">
      <c r="A70" s="22">
        <v>2</v>
      </c>
      <c r="B70" s="63" t="s">
        <v>79</v>
      </c>
      <c r="C70" s="22" t="s">
        <v>233</v>
      </c>
      <c r="D70" s="133" t="s">
        <v>149</v>
      </c>
      <c r="E70" s="133" t="s">
        <v>80</v>
      </c>
      <c r="F70" s="63" t="s">
        <v>23</v>
      </c>
      <c r="G70" s="63">
        <v>2</v>
      </c>
      <c r="H70" s="133" t="s">
        <v>146</v>
      </c>
      <c r="I70" s="145">
        <v>46054</v>
      </c>
      <c r="J70" s="159">
        <v>46387</v>
      </c>
      <c r="K70" s="164"/>
      <c r="L70" s="164" t="s">
        <v>291</v>
      </c>
      <c r="M70" s="162">
        <v>0</v>
      </c>
    </row>
    <row r="71" spans="1:13" ht="42" x14ac:dyDescent="0.35">
      <c r="A71" s="22">
        <v>3</v>
      </c>
      <c r="B71" s="63" t="s">
        <v>127</v>
      </c>
      <c r="C71" s="22" t="s">
        <v>234</v>
      </c>
      <c r="D71" s="133" t="s">
        <v>147</v>
      </c>
      <c r="E71" s="133" t="s">
        <v>148</v>
      </c>
      <c r="F71" s="63" t="s">
        <v>23</v>
      </c>
      <c r="G71" s="63">
        <v>2</v>
      </c>
      <c r="H71" s="133" t="s">
        <v>146</v>
      </c>
      <c r="I71" s="145">
        <v>46054</v>
      </c>
      <c r="J71" s="159">
        <v>46387</v>
      </c>
      <c r="K71" s="164"/>
      <c r="L71" s="164" t="s">
        <v>291</v>
      </c>
      <c r="M71" s="162">
        <v>0</v>
      </c>
    </row>
    <row r="72" spans="1:13" ht="29.25" customHeight="1" x14ac:dyDescent="0.35">
      <c r="A72" s="266" t="s">
        <v>293</v>
      </c>
      <c r="B72" s="266"/>
      <c r="C72" s="266"/>
      <c r="D72" s="266"/>
      <c r="E72" s="266"/>
      <c r="F72" s="266"/>
      <c r="G72" s="266"/>
      <c r="H72" s="266"/>
      <c r="I72" s="266"/>
      <c r="J72" s="266"/>
      <c r="K72" s="266"/>
      <c r="L72" s="266"/>
      <c r="M72" s="174">
        <f>+AVERAGE(M4:M11,M15:M20,M21:M24,M28:M29,M33:M35,M39:M45,M49:M52,M56:M64,M68:M71)</f>
        <v>0.12021276595744682</v>
      </c>
    </row>
  </sheetData>
  <autoFilter ref="A3:J71" xr:uid="{DB6D7494-965A-4D63-A552-5DDE7E0AFFF5}"/>
  <mergeCells count="53">
    <mergeCell ref="A25:J26"/>
    <mergeCell ref="A1:J2"/>
    <mergeCell ref="A4:A5"/>
    <mergeCell ref="B4:B5"/>
    <mergeCell ref="A7:A8"/>
    <mergeCell ref="B7:B8"/>
    <mergeCell ref="A10:A11"/>
    <mergeCell ref="B10:B11"/>
    <mergeCell ref="A12:J13"/>
    <mergeCell ref="A15:A17"/>
    <mergeCell ref="B15:B17"/>
    <mergeCell ref="A20:A23"/>
    <mergeCell ref="B20:B23"/>
    <mergeCell ref="B63:B64"/>
    <mergeCell ref="A49:A51"/>
    <mergeCell ref="B49:B51"/>
    <mergeCell ref="A28:A29"/>
    <mergeCell ref="B28:B29"/>
    <mergeCell ref="A30:J31"/>
    <mergeCell ref="A34:A35"/>
    <mergeCell ref="B34:B35"/>
    <mergeCell ref="A36:J37"/>
    <mergeCell ref="A39:A40"/>
    <mergeCell ref="B39:B40"/>
    <mergeCell ref="A42:A44"/>
    <mergeCell ref="B42:B44"/>
    <mergeCell ref="A46:J47"/>
    <mergeCell ref="K1:M1"/>
    <mergeCell ref="K2:M2"/>
    <mergeCell ref="K12:M12"/>
    <mergeCell ref="K13:M13"/>
    <mergeCell ref="K25:M25"/>
    <mergeCell ref="K26:M26"/>
    <mergeCell ref="K30:M30"/>
    <mergeCell ref="K31:M31"/>
    <mergeCell ref="K36:M36"/>
    <mergeCell ref="K37:M37"/>
    <mergeCell ref="A72:L72"/>
    <mergeCell ref="K66:M66"/>
    <mergeCell ref="K46:M46"/>
    <mergeCell ref="K47:M47"/>
    <mergeCell ref="K53:M53"/>
    <mergeCell ref="K54:M54"/>
    <mergeCell ref="K65:M65"/>
    <mergeCell ref="A65:J66"/>
    <mergeCell ref="A68:A69"/>
    <mergeCell ref="B68:B69"/>
    <mergeCell ref="A53:J54"/>
    <mergeCell ref="A56:A58"/>
    <mergeCell ref="B56:B58"/>
    <mergeCell ref="A59:A61"/>
    <mergeCell ref="B59:B61"/>
    <mergeCell ref="A63:A64"/>
  </mergeCells>
  <hyperlinks>
    <hyperlink ref="K15" r:id="rId1" xr:uid="{1597759A-6B68-4386-B79D-C06C638EA22F}"/>
    <hyperlink ref="K16" r:id="rId2" xr:uid="{8D4842C6-6A1E-41C9-A033-D12440D932B6}"/>
    <hyperlink ref="K33" r:id="rId3" xr:uid="{C55F0296-1CCB-46D0-911B-47A7DAF9CE8B}"/>
    <hyperlink ref="K19" r:id="rId4" xr:uid="{5557BD2C-006C-4CB8-8E76-42CBE13FE20D}"/>
    <hyperlink ref="K69" r:id="rId5" xr:uid="{1C9FFDE8-B9DF-4AFC-8791-841086C1206F}"/>
    <hyperlink ref="K28" r:id="rId6" xr:uid="{69AE3524-6E97-46B7-8CBE-AC0D73643EC9}"/>
    <hyperlink ref="K43" r:id="rId7" xr:uid="{141717FA-A247-4244-8397-B0DDF6DAE807}"/>
    <hyperlink ref="L9" r:id="rId8" xr:uid="{77A6B264-0C93-48C9-859C-D4DE61D05E8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2E30A-BC9B-4633-A50F-5A918E6EAA99}">
  <dimension ref="B1:D10"/>
  <sheetViews>
    <sheetView workbookViewId="0">
      <selection activeCell="C9" sqref="C9"/>
    </sheetView>
  </sheetViews>
  <sheetFormatPr baseColWidth="10" defaultRowHeight="14.5" x14ac:dyDescent="0.35"/>
  <cols>
    <col min="3" max="3" width="42.54296875" customWidth="1"/>
    <col min="4" max="4" width="20.81640625" customWidth="1"/>
  </cols>
  <sheetData>
    <row r="1" spans="2:4" x14ac:dyDescent="0.35">
      <c r="B1" s="55" t="s">
        <v>160</v>
      </c>
      <c r="C1" s="55" t="s">
        <v>161</v>
      </c>
      <c r="D1" s="55" t="s">
        <v>150</v>
      </c>
    </row>
    <row r="2" spans="2:4" x14ac:dyDescent="0.35">
      <c r="B2" s="54">
        <v>1</v>
      </c>
      <c r="C2" s="54" t="s">
        <v>151</v>
      </c>
      <c r="D2" s="53">
        <v>0.47</v>
      </c>
    </row>
    <row r="3" spans="2:4" x14ac:dyDescent="0.35">
      <c r="B3" s="54">
        <v>2</v>
      </c>
      <c r="C3" s="54" t="s">
        <v>152</v>
      </c>
      <c r="D3" s="53">
        <v>0.45</v>
      </c>
    </row>
    <row r="4" spans="2:4" x14ac:dyDescent="0.35">
      <c r="B4" s="54">
        <v>3</v>
      </c>
      <c r="C4" s="54" t="s">
        <v>153</v>
      </c>
      <c r="D4" s="53">
        <v>0</v>
      </c>
    </row>
    <row r="5" spans="2:4" x14ac:dyDescent="0.35">
      <c r="B5" s="54">
        <v>4</v>
      </c>
      <c r="C5" s="54" t="s">
        <v>154</v>
      </c>
      <c r="D5" s="53">
        <v>0</v>
      </c>
    </row>
    <row r="6" spans="2:4" x14ac:dyDescent="0.35">
      <c r="B6" s="54">
        <v>5</v>
      </c>
      <c r="C6" s="54" t="s">
        <v>155</v>
      </c>
      <c r="D6" s="53">
        <v>0.37</v>
      </c>
    </row>
    <row r="7" spans="2:4" x14ac:dyDescent="0.35">
      <c r="B7" s="54">
        <v>6</v>
      </c>
      <c r="C7" s="54" t="s">
        <v>156</v>
      </c>
      <c r="D7" s="53">
        <v>0</v>
      </c>
    </row>
    <row r="8" spans="2:4" x14ac:dyDescent="0.35">
      <c r="B8" s="54">
        <v>7</v>
      </c>
      <c r="C8" s="54" t="s">
        <v>157</v>
      </c>
      <c r="D8" s="53">
        <v>0.6</v>
      </c>
    </row>
    <row r="9" spans="2:4" x14ac:dyDescent="0.35">
      <c r="B9" s="54">
        <v>8</v>
      </c>
      <c r="C9" s="54" t="s">
        <v>158</v>
      </c>
      <c r="D9" s="53">
        <v>0.5</v>
      </c>
    </row>
    <row r="10" spans="2:4" x14ac:dyDescent="0.35">
      <c r="B10" s="286" t="s">
        <v>159</v>
      </c>
      <c r="C10" s="287"/>
      <c r="D10" s="62">
        <f>+AVERAGE(D2:D9)</f>
        <v>0.29875000000000002</v>
      </c>
    </row>
  </sheetData>
  <mergeCells count="1">
    <mergeCell ref="B10:C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PLAN SEGUIMIENTO - PTEP</vt:lpstr>
      <vt:lpstr>PTEP EPC 2026</vt:lpstr>
      <vt:lpstr>Avance x componente</vt:lpstr>
      <vt:lpstr>'PLAN SEGUIMIENTO - PTEP'!Títulos_a_imprimir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Nubia Ostos</dc:creator>
  <cp:lastModifiedBy>Carlos julian Garavito Estupiñan</cp:lastModifiedBy>
  <cp:lastPrinted>2024-12-27T15:52:37Z</cp:lastPrinted>
  <dcterms:created xsi:type="dcterms:W3CDTF">2024-01-18T19:34:07Z</dcterms:created>
  <dcterms:modified xsi:type="dcterms:W3CDTF">2026-06-01T19:55:04Z</dcterms:modified>
</cp:coreProperties>
</file>